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holliday/H2GC Dropbox/Ed Birkin/Corporate Research/1. Companies/Betsson/2. Financial Models/"/>
    </mc:Choice>
  </mc:AlternateContent>
  <xr:revisionPtr revIDLastSave="0" documentId="13_ncr:1_{68E67E47-0839-F247-B01B-84C2A1360D89}" xr6:coauthVersionLast="47" xr6:coauthVersionMax="47" xr10:uidLastSave="{00000000-0000-0000-0000-000000000000}"/>
  <bookViews>
    <workbookView xWindow="0" yWindow="0" windowWidth="51200" windowHeight="28800" xr2:uid="{F0FEE0E7-9608-5046-B32B-4E496CD00A56}"/>
  </bookViews>
  <sheets>
    <sheet name="Financial Model" sheetId="1" r:id="rId1"/>
    <sheet name="Revenue Split" sheetId="5" r:id="rId2"/>
    <sheet name="KPI's" sheetId="9" r:id="rId3"/>
    <sheet name="Output LC" sheetId="7" state="hidden" r:id="rId4"/>
    <sheet name="Output €" sheetId="8" state="hidden" r:id="rId5"/>
    <sheet name="Output" sheetId="6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5" i="1" l="1"/>
  <c r="O35" i="1" s="1"/>
  <c r="P35" i="1" s="1"/>
  <c r="Q35" i="1" s="1"/>
  <c r="N38" i="1"/>
  <c r="O38" i="1" s="1"/>
  <c r="P38" i="1" s="1"/>
  <c r="Q38" i="1" s="1"/>
  <c r="Q46" i="1"/>
  <c r="P46" i="1"/>
  <c r="O46" i="1"/>
  <c r="N46" i="1"/>
  <c r="AI139" i="8" l="1"/>
  <c r="AI140" i="8"/>
  <c r="AI141" i="8"/>
  <c r="AI142" i="8"/>
  <c r="AI143" i="8"/>
  <c r="AI144" i="8"/>
  <c r="AI145" i="8"/>
  <c r="AI149" i="8" s="1"/>
  <c r="AI148" i="8"/>
  <c r="AI155" i="8"/>
  <c r="AI159" i="8"/>
  <c r="AI160" i="8"/>
  <c r="AI161" i="8"/>
  <c r="AI162" i="8"/>
  <c r="AI165" i="8"/>
  <c r="AI166" i="8"/>
  <c r="AI167" i="8"/>
  <c r="AI168" i="8"/>
  <c r="AI169" i="8"/>
  <c r="AI170" i="8"/>
  <c r="AI174" i="8"/>
  <c r="AI175" i="8"/>
  <c r="AI176" i="8"/>
  <c r="AI177" i="8"/>
  <c r="AI180" i="8"/>
  <c r="AI181" i="8"/>
  <c r="AI186" i="8"/>
  <c r="AI189" i="8"/>
  <c r="AI190" i="8"/>
  <c r="AI191" i="8"/>
  <c r="AI192" i="8"/>
  <c r="AI194" i="8"/>
  <c r="AI195" i="8"/>
  <c r="AI196" i="8"/>
  <c r="AI197" i="8"/>
  <c r="AI198" i="8"/>
  <c r="AI199" i="8"/>
  <c r="AI201" i="8"/>
  <c r="AI202" i="8"/>
  <c r="AI203" i="8"/>
  <c r="AI206" i="8"/>
  <c r="AI207" i="8"/>
  <c r="AI213" i="8"/>
  <c r="AI216" i="8"/>
  <c r="AI217" i="8"/>
  <c r="AI218" i="8"/>
  <c r="AI222" i="8"/>
  <c r="AI223" i="8"/>
  <c r="AI224" i="8"/>
  <c r="AI225" i="8"/>
  <c r="AI227" i="8"/>
  <c r="AI228" i="8"/>
  <c r="AI229" i="8"/>
  <c r="AI230" i="8"/>
  <c r="AI231" i="8"/>
  <c r="AI232" i="8"/>
  <c r="AI234" i="8"/>
  <c r="AI235" i="8"/>
  <c r="AI236" i="8"/>
  <c r="AI242" i="8"/>
  <c r="AI243" i="8"/>
  <c r="AI244" i="8"/>
  <c r="AI248" i="8"/>
  <c r="AI249" i="8"/>
  <c r="AI250" i="8"/>
  <c r="AI252" i="8"/>
  <c r="AI253" i="8"/>
  <c r="AI139" i="7"/>
  <c r="AI140" i="7"/>
  <c r="AI142" i="7"/>
  <c r="AI141" i="7" s="1"/>
  <c r="AI143" i="7"/>
  <c r="AI144" i="7"/>
  <c r="AI145" i="7"/>
  <c r="AI149" i="7" s="1"/>
  <c r="AI155" i="7"/>
  <c r="AI159" i="7"/>
  <c r="AI160" i="7"/>
  <c r="AI162" i="7"/>
  <c r="AI175" i="7"/>
  <c r="AI176" i="7"/>
  <c r="AI180" i="7" s="1"/>
  <c r="AI177" i="7"/>
  <c r="AI206" i="7"/>
  <c r="AI207" i="7"/>
  <c r="AU11" i="9"/>
  <c r="AT11" i="9"/>
  <c r="CA37" i="5"/>
  <c r="CA36" i="5"/>
  <c r="CA35" i="5"/>
  <c r="CA34" i="5"/>
  <c r="CA33" i="5"/>
  <c r="CA32" i="5"/>
  <c r="CA30" i="5"/>
  <c r="CA13" i="5"/>
  <c r="CA12" i="5"/>
  <c r="CA11" i="5"/>
  <c r="CA10" i="5"/>
  <c r="CA8" i="5"/>
  <c r="AR13" i="5"/>
  <c r="AR19" i="5" s="1"/>
  <c r="AR16" i="5"/>
  <c r="AR17" i="5"/>
  <c r="AR18" i="5"/>
  <c r="AR22" i="5"/>
  <c r="AR23" i="5"/>
  <c r="AR24" i="5"/>
  <c r="AR25" i="5"/>
  <c r="AR30" i="5"/>
  <c r="AR37" i="5"/>
  <c r="AR45" i="5" s="1"/>
  <c r="AR40" i="5"/>
  <c r="AR41" i="5"/>
  <c r="AR42" i="5"/>
  <c r="AR43" i="5"/>
  <c r="AR44" i="5"/>
  <c r="AR48" i="5"/>
  <c r="AR49" i="5"/>
  <c r="AR50" i="5"/>
  <c r="AR51" i="5"/>
  <c r="AR52" i="5"/>
  <c r="AR53" i="5"/>
  <c r="AR57" i="5"/>
  <c r="AR87" i="5" s="1"/>
  <c r="AR64" i="5"/>
  <c r="AR80" i="5" s="1"/>
  <c r="AR67" i="5"/>
  <c r="AR68" i="5"/>
  <c r="AR69" i="5"/>
  <c r="AR70" i="5"/>
  <c r="AR71" i="5"/>
  <c r="AR75" i="5"/>
  <c r="AR76" i="5"/>
  <c r="AR77" i="5"/>
  <c r="AR78" i="5"/>
  <c r="AR79" i="5"/>
  <c r="AR94" i="5"/>
  <c r="AR110" i="5" s="1"/>
  <c r="AR97" i="5"/>
  <c r="AR98" i="5"/>
  <c r="AR99" i="5"/>
  <c r="AR100" i="5"/>
  <c r="AR101" i="5"/>
  <c r="AR105" i="5"/>
  <c r="AR106" i="5"/>
  <c r="AR107" i="5"/>
  <c r="AR108" i="5"/>
  <c r="AR109" i="5"/>
  <c r="AU28" i="9"/>
  <c r="AU18" i="9"/>
  <c r="AU27" i="9"/>
  <c r="AU29" i="9"/>
  <c r="BQ82" i="1"/>
  <c r="BQ45" i="1"/>
  <c r="BQ35" i="1"/>
  <c r="BQ38" i="1"/>
  <c r="BQ40" i="1"/>
  <c r="BQ43" i="1"/>
  <c r="BQ46" i="1"/>
  <c r="BQ49" i="1"/>
  <c r="BQ51" i="1"/>
  <c r="BQ52" i="1" s="1"/>
  <c r="BQ55" i="1"/>
  <c r="BQ58" i="1"/>
  <c r="BQ66" i="1"/>
  <c r="BQ63" i="1" s="1"/>
  <c r="BQ67" i="1"/>
  <c r="BQ70" i="1"/>
  <c r="BQ73" i="1"/>
  <c r="BQ75" i="1"/>
  <c r="BQ77" i="1"/>
  <c r="BQ80" i="1"/>
  <c r="BQ83" i="1"/>
  <c r="BQ87" i="1"/>
  <c r="C155" i="8"/>
  <c r="R381" i="8"/>
  <c r="R380" i="8"/>
  <c r="R378" i="8"/>
  <c r="R377" i="8"/>
  <c r="R376" i="8"/>
  <c r="R372" i="8"/>
  <c r="R371" i="8"/>
  <c r="R370" i="8"/>
  <c r="R364" i="8"/>
  <c r="R363" i="8"/>
  <c r="R362" i="8"/>
  <c r="R360" i="8"/>
  <c r="R359" i="8"/>
  <c r="R358" i="8"/>
  <c r="R357" i="8"/>
  <c r="R356" i="8"/>
  <c r="R355" i="8"/>
  <c r="R353" i="8"/>
  <c r="R352" i="8"/>
  <c r="R351" i="8"/>
  <c r="R350" i="8"/>
  <c r="R346" i="8"/>
  <c r="R345" i="8"/>
  <c r="R344" i="8"/>
  <c r="R341" i="8"/>
  <c r="R334" i="8"/>
  <c r="R335" i="8" s="1"/>
  <c r="R331" i="8"/>
  <c r="R330" i="8"/>
  <c r="R329" i="8"/>
  <c r="R327" i="8"/>
  <c r="R326" i="8"/>
  <c r="R325" i="8"/>
  <c r="R324" i="8"/>
  <c r="R323" i="8"/>
  <c r="R322" i="8"/>
  <c r="R320" i="8"/>
  <c r="R319" i="8"/>
  <c r="R318" i="8"/>
  <c r="R317" i="8"/>
  <c r="R314" i="8"/>
  <c r="R302" i="8"/>
  <c r="R298" i="8"/>
  <c r="R297" i="8"/>
  <c r="R296" i="8"/>
  <c r="R295" i="8"/>
  <c r="R294" i="8"/>
  <c r="R293" i="8"/>
  <c r="R289" i="8"/>
  <c r="R283" i="8"/>
  <c r="R276" i="8"/>
  <c r="R273" i="8"/>
  <c r="R277" i="8" s="1"/>
  <c r="R272" i="8"/>
  <c r="R271" i="8"/>
  <c r="R270" i="8"/>
  <c r="R269" i="8"/>
  <c r="R268" i="8"/>
  <c r="R267" i="8"/>
  <c r="AH139" i="8"/>
  <c r="AH140" i="8"/>
  <c r="AH141" i="8"/>
  <c r="AH142" i="8"/>
  <c r="AH143" i="8"/>
  <c r="AH144" i="8"/>
  <c r="AH145" i="8"/>
  <c r="AH149" i="8" s="1"/>
  <c r="AH148" i="8"/>
  <c r="AH155" i="8"/>
  <c r="AH159" i="8"/>
  <c r="AH161" i="8"/>
  <c r="AH165" i="8"/>
  <c r="AH166" i="8"/>
  <c r="AH167" i="8"/>
  <c r="AH168" i="8"/>
  <c r="AH169" i="8"/>
  <c r="AH170" i="8"/>
  <c r="AH174" i="8"/>
  <c r="AH186" i="8"/>
  <c r="AH189" i="8"/>
  <c r="AH190" i="8"/>
  <c r="AH191" i="8"/>
  <c r="AH192" i="8"/>
  <c r="AH194" i="8"/>
  <c r="AH195" i="8"/>
  <c r="AH196" i="8"/>
  <c r="AH197" i="8"/>
  <c r="AH198" i="8"/>
  <c r="AH199" i="8"/>
  <c r="AH201" i="8"/>
  <c r="AH202" i="8"/>
  <c r="AH203" i="8"/>
  <c r="AH206" i="8"/>
  <c r="AH207" i="8"/>
  <c r="AH213" i="8"/>
  <c r="AH216" i="8"/>
  <c r="AH217" i="8"/>
  <c r="AH218" i="8"/>
  <c r="AH222" i="8"/>
  <c r="AH223" i="8"/>
  <c r="AH224" i="8"/>
  <c r="AH225" i="8"/>
  <c r="AH227" i="8"/>
  <c r="AH228" i="8"/>
  <c r="AH229" i="8"/>
  <c r="AH230" i="8"/>
  <c r="AH231" i="8"/>
  <c r="AH232" i="8"/>
  <c r="AH234" i="8"/>
  <c r="AH235" i="8"/>
  <c r="AH236" i="8"/>
  <c r="AH242" i="8"/>
  <c r="AH243" i="8"/>
  <c r="AH244" i="8"/>
  <c r="AH248" i="8"/>
  <c r="AH249" i="8"/>
  <c r="AH250" i="8"/>
  <c r="AH252" i="8"/>
  <c r="AH253" i="8"/>
  <c r="K12" i="8"/>
  <c r="K13" i="8"/>
  <c r="K14" i="8"/>
  <c r="K15" i="8"/>
  <c r="K16" i="8"/>
  <c r="K17" i="8"/>
  <c r="K18" i="8"/>
  <c r="K21" i="8"/>
  <c r="K22" i="8"/>
  <c r="K28" i="8"/>
  <c r="K32" i="8"/>
  <c r="K33" i="8"/>
  <c r="K34" i="8"/>
  <c r="K35" i="8"/>
  <c r="K38" i="8"/>
  <c r="K39" i="8"/>
  <c r="K40" i="8"/>
  <c r="K41" i="8"/>
  <c r="K42" i="8"/>
  <c r="K43" i="8"/>
  <c r="K47" i="8"/>
  <c r="K59" i="8"/>
  <c r="K62" i="8"/>
  <c r="K63" i="8"/>
  <c r="K64" i="8"/>
  <c r="K65" i="8"/>
  <c r="K67" i="8"/>
  <c r="K68" i="8"/>
  <c r="K69" i="8"/>
  <c r="K70" i="8"/>
  <c r="K71" i="8"/>
  <c r="K72" i="8"/>
  <c r="K74" i="8"/>
  <c r="K75" i="8"/>
  <c r="K76" i="8"/>
  <c r="K79" i="8"/>
  <c r="K80" i="8"/>
  <c r="K86" i="8"/>
  <c r="K89" i="8"/>
  <c r="K90" i="8"/>
  <c r="K91" i="8"/>
  <c r="K95" i="8"/>
  <c r="K96" i="8"/>
  <c r="K97" i="8"/>
  <c r="K98" i="8"/>
  <c r="K100" i="8"/>
  <c r="K101" i="8"/>
  <c r="K102" i="8"/>
  <c r="K103" i="8"/>
  <c r="K104" i="8"/>
  <c r="K105" i="8"/>
  <c r="K107" i="8"/>
  <c r="K108" i="8"/>
  <c r="K109" i="8"/>
  <c r="K115" i="8"/>
  <c r="K116" i="8"/>
  <c r="K117" i="8"/>
  <c r="K121" i="8"/>
  <c r="K122" i="8"/>
  <c r="K123" i="8"/>
  <c r="K125" i="8"/>
  <c r="K126" i="8"/>
  <c r="K12" i="7"/>
  <c r="K13" i="7"/>
  <c r="K15" i="7"/>
  <c r="K14" i="7" s="1"/>
  <c r="K16" i="7"/>
  <c r="K17" i="7"/>
  <c r="K18" i="7"/>
  <c r="K22" i="7" s="1"/>
  <c r="K28" i="7"/>
  <c r="K32" i="7"/>
  <c r="K35" i="7"/>
  <c r="K33" i="7" s="1"/>
  <c r="K47" i="7"/>
  <c r="R380" i="7"/>
  <c r="R381" i="7"/>
  <c r="R377" i="7"/>
  <c r="R376" i="7"/>
  <c r="R378" i="7"/>
  <c r="R371" i="7"/>
  <c r="R372" i="7"/>
  <c r="R370" i="7"/>
  <c r="R363" i="7"/>
  <c r="R364" i="7"/>
  <c r="R362" i="7"/>
  <c r="R356" i="7"/>
  <c r="R357" i="7"/>
  <c r="R358" i="7"/>
  <c r="R359" i="7"/>
  <c r="R360" i="7"/>
  <c r="R355" i="7"/>
  <c r="R351" i="7"/>
  <c r="R352" i="7"/>
  <c r="R353" i="7"/>
  <c r="R350" i="7"/>
  <c r="R345" i="7"/>
  <c r="R346" i="7"/>
  <c r="R344" i="7"/>
  <c r="R341" i="7"/>
  <c r="R335" i="7"/>
  <c r="R334" i="7"/>
  <c r="R330" i="7"/>
  <c r="R331" i="7"/>
  <c r="R329" i="7"/>
  <c r="R323" i="7"/>
  <c r="R324" i="7"/>
  <c r="R325" i="7"/>
  <c r="R326" i="7"/>
  <c r="R327" i="7"/>
  <c r="R322" i="7"/>
  <c r="R318" i="7"/>
  <c r="R319" i="7"/>
  <c r="R320" i="7"/>
  <c r="R317" i="7"/>
  <c r="R314" i="7"/>
  <c r="R306" i="7"/>
  <c r="R302" i="7"/>
  <c r="R298" i="7"/>
  <c r="R289" i="7"/>
  <c r="R297" i="7"/>
  <c r="R296" i="7"/>
  <c r="R295" i="7"/>
  <c r="R294" i="7"/>
  <c r="R293" i="7"/>
  <c r="R283" i="7"/>
  <c r="R273" i="7"/>
  <c r="R272" i="7"/>
  <c r="R271" i="7"/>
  <c r="R270" i="7"/>
  <c r="R269" i="7"/>
  <c r="R268" i="7"/>
  <c r="R267" i="7"/>
  <c r="R276" i="7"/>
  <c r="R277" i="7"/>
  <c r="AH139" i="7"/>
  <c r="AH140" i="7"/>
  <c r="AH142" i="7"/>
  <c r="AH141" i="7" s="1"/>
  <c r="AH143" i="7"/>
  <c r="AH144" i="7"/>
  <c r="AH145" i="7"/>
  <c r="AH149" i="7" s="1"/>
  <c r="AH155" i="7"/>
  <c r="AH159" i="7"/>
  <c r="AH160" i="7"/>
  <c r="AH160" i="8" s="1"/>
  <c r="AH162" i="7"/>
  <c r="AH162" i="8" s="1"/>
  <c r="AH175" i="7"/>
  <c r="AH175" i="8" s="1"/>
  <c r="AH176" i="7"/>
  <c r="AH180" i="7" s="1"/>
  <c r="AH177" i="7"/>
  <c r="AH177" i="8" s="1"/>
  <c r="AH206" i="7"/>
  <c r="AH207" i="7"/>
  <c r="AT18" i="9"/>
  <c r="AT27" i="9" s="1"/>
  <c r="AT28" i="9"/>
  <c r="AT29" i="9"/>
  <c r="BE93" i="5"/>
  <c r="BE92" i="5"/>
  <c r="BE91" i="5"/>
  <c r="BE90" i="5"/>
  <c r="BE89" i="5"/>
  <c r="BE63" i="5"/>
  <c r="BE62" i="5"/>
  <c r="BE61" i="5"/>
  <c r="BE60" i="5"/>
  <c r="BE59" i="5"/>
  <c r="BE36" i="5"/>
  <c r="BE35" i="5"/>
  <c r="BE34" i="5"/>
  <c r="BE33" i="5"/>
  <c r="BE32" i="5"/>
  <c r="BE12" i="5"/>
  <c r="BE11" i="5"/>
  <c r="BE10" i="5"/>
  <c r="AQ13" i="5"/>
  <c r="AQ16" i="5"/>
  <c r="AQ17" i="5"/>
  <c r="AQ18" i="5"/>
  <c r="AQ22" i="5"/>
  <c r="AQ23" i="5"/>
  <c r="AQ24" i="5"/>
  <c r="AQ30" i="5"/>
  <c r="AQ57" i="5" s="1"/>
  <c r="AQ87" i="5" s="1"/>
  <c r="AQ37" i="5"/>
  <c r="AQ40" i="5"/>
  <c r="AQ41" i="5"/>
  <c r="AQ42" i="5"/>
  <c r="AQ43" i="5"/>
  <c r="AQ44" i="5"/>
  <c r="AQ48" i="5"/>
  <c r="AQ49" i="5"/>
  <c r="AQ50" i="5"/>
  <c r="AQ51" i="5"/>
  <c r="AQ52" i="5"/>
  <c r="AQ64" i="5"/>
  <c r="AQ67" i="5"/>
  <c r="AQ68" i="5"/>
  <c r="AQ69" i="5"/>
  <c r="AQ70" i="5"/>
  <c r="AQ71" i="5"/>
  <c r="AQ75" i="5"/>
  <c r="AQ76" i="5"/>
  <c r="AQ77" i="5"/>
  <c r="AQ78" i="5"/>
  <c r="AQ79" i="5"/>
  <c r="AQ94" i="5"/>
  <c r="AQ97" i="5"/>
  <c r="AQ98" i="5"/>
  <c r="AQ99" i="5"/>
  <c r="AQ100" i="5"/>
  <c r="AQ101" i="5"/>
  <c r="AQ105" i="5"/>
  <c r="AQ106" i="5"/>
  <c r="AQ107" i="5"/>
  <c r="AQ108" i="5"/>
  <c r="AQ109" i="5"/>
  <c r="BE30" i="5"/>
  <c r="BE57" i="5" s="1"/>
  <c r="BE87" i="5" s="1"/>
  <c r="L87" i="1"/>
  <c r="L82" i="1"/>
  <c r="L85" i="1" s="1"/>
  <c r="M85" i="1" s="1"/>
  <c r="N85" i="1" s="1"/>
  <c r="O85" i="1" s="1"/>
  <c r="P85" i="1" s="1"/>
  <c r="Q85" i="1" s="1"/>
  <c r="L80" i="1"/>
  <c r="L77" i="1"/>
  <c r="L75" i="1"/>
  <c r="L73" i="1"/>
  <c r="L70" i="1"/>
  <c r="L66" i="1"/>
  <c r="L67" i="1" s="1"/>
  <c r="L58" i="1"/>
  <c r="M58" i="1" s="1"/>
  <c r="N58" i="1" s="1"/>
  <c r="L55" i="1"/>
  <c r="L51" i="1"/>
  <c r="L52" i="1" s="1"/>
  <c r="M52" i="1" s="1"/>
  <c r="N52" i="1" s="1"/>
  <c r="L49" i="1"/>
  <c r="L45" i="1"/>
  <c r="L46" i="1" s="1"/>
  <c r="L43" i="1"/>
  <c r="L40" i="1"/>
  <c r="L38" i="1"/>
  <c r="L35" i="1"/>
  <c r="BP87" i="1"/>
  <c r="BP82" i="1"/>
  <c r="BP83" i="1" s="1"/>
  <c r="BP80" i="1"/>
  <c r="BP77" i="1"/>
  <c r="BP75" i="1"/>
  <c r="BP73" i="1"/>
  <c r="BP70" i="1"/>
  <c r="BP66" i="1"/>
  <c r="BP67" i="1" s="1"/>
  <c r="BP58" i="1"/>
  <c r="BP55" i="1"/>
  <c r="BP51" i="1"/>
  <c r="BP52" i="1" s="1"/>
  <c r="BP49" i="1"/>
  <c r="BP45" i="1"/>
  <c r="BP46" i="1" s="1"/>
  <c r="BP43" i="1"/>
  <c r="BP40" i="1"/>
  <c r="BP38" i="1"/>
  <c r="BP35" i="1"/>
  <c r="AG139" i="8"/>
  <c r="AG140" i="8"/>
  <c r="AG141" i="8"/>
  <c r="AG142" i="8"/>
  <c r="AG143" i="8"/>
  <c r="AG144" i="8"/>
  <c r="AG145" i="8"/>
  <c r="AG149" i="8" s="1"/>
  <c r="AG148" i="8"/>
  <c r="AG155" i="8"/>
  <c r="AG161" i="8"/>
  <c r="AG165" i="8"/>
  <c r="AG166" i="8"/>
  <c r="AG167" i="8"/>
  <c r="AG168" i="8"/>
  <c r="AG169" i="8"/>
  <c r="AG170" i="8"/>
  <c r="AG174" i="8"/>
  <c r="AG186" i="8"/>
  <c r="AG189" i="8"/>
  <c r="AG190" i="8"/>
  <c r="AG191" i="8"/>
  <c r="AG192" i="8"/>
  <c r="AG194" i="8"/>
  <c r="AG195" i="8"/>
  <c r="AG196" i="8"/>
  <c r="AG197" i="8"/>
  <c r="AG198" i="8"/>
  <c r="AG199" i="8"/>
  <c r="AG201" i="8"/>
  <c r="AG202" i="8"/>
  <c r="AG203" i="8"/>
  <c r="AG206" i="8"/>
  <c r="AG207" i="8" s="1"/>
  <c r="AG213" i="8"/>
  <c r="AG216" i="8"/>
  <c r="AG217" i="8"/>
  <c r="AG218" i="8"/>
  <c r="AG222" i="8"/>
  <c r="AG223" i="8"/>
  <c r="AG224" i="8"/>
  <c r="AG225" i="8"/>
  <c r="AG227" i="8"/>
  <c r="AG228" i="8"/>
  <c r="AG229" i="8"/>
  <c r="AG230" i="8"/>
  <c r="AG231" i="8"/>
  <c r="AG232" i="8"/>
  <c r="AG234" i="8"/>
  <c r="AG235" i="8"/>
  <c r="AG236" i="8"/>
  <c r="AG242" i="8"/>
  <c r="AG243" i="8"/>
  <c r="AG244" i="8"/>
  <c r="AG248" i="8"/>
  <c r="AG249" i="8"/>
  <c r="AG250" i="8"/>
  <c r="AG252" i="8"/>
  <c r="AG253" i="8"/>
  <c r="AG139" i="7"/>
  <c r="AG140" i="7"/>
  <c r="AG142" i="7"/>
  <c r="AG141" i="7" s="1"/>
  <c r="AG143" i="7"/>
  <c r="AG144" i="7"/>
  <c r="AG145" i="7"/>
  <c r="AG149" i="7" s="1"/>
  <c r="AG155" i="7"/>
  <c r="AG159" i="7"/>
  <c r="AG159" i="8" s="1"/>
  <c r="AG160" i="7"/>
  <c r="AG160" i="8" s="1"/>
  <c r="AG175" i="7"/>
  <c r="AG175" i="8" s="1"/>
  <c r="AG176" i="7"/>
  <c r="AG180" i="7" s="1"/>
  <c r="AG180" i="8" s="1"/>
  <c r="AG177" i="7"/>
  <c r="AG177" i="8" s="1"/>
  <c r="AG206" i="7"/>
  <c r="AG207" i="7"/>
  <c r="AS11" i="9"/>
  <c r="AS18" i="9"/>
  <c r="AS27" i="9" s="1"/>
  <c r="AS28" i="9"/>
  <c r="AS29" i="9"/>
  <c r="AP64" i="5"/>
  <c r="AP13" i="5"/>
  <c r="AQ25" i="5" s="1"/>
  <c r="AP16" i="5"/>
  <c r="AP17" i="5"/>
  <c r="AP18" i="5"/>
  <c r="AP22" i="5"/>
  <c r="AP23" i="5"/>
  <c r="AP24" i="5"/>
  <c r="AP30" i="5"/>
  <c r="AP57" i="5" s="1"/>
  <c r="AP87" i="5" s="1"/>
  <c r="AP37" i="5"/>
  <c r="AP40" i="5"/>
  <c r="AP41" i="5"/>
  <c r="AP42" i="5"/>
  <c r="AP43" i="5"/>
  <c r="AP44" i="5"/>
  <c r="AP48" i="5"/>
  <c r="AP49" i="5"/>
  <c r="AP50" i="5"/>
  <c r="AP51" i="5"/>
  <c r="AP52" i="5"/>
  <c r="AP67" i="5"/>
  <c r="AP68" i="5"/>
  <c r="AP69" i="5"/>
  <c r="AP70" i="5"/>
  <c r="AP71" i="5"/>
  <c r="AP75" i="5"/>
  <c r="AP76" i="5"/>
  <c r="AP77" i="5"/>
  <c r="AP78" i="5"/>
  <c r="AP79" i="5"/>
  <c r="AP94" i="5"/>
  <c r="AP97" i="5"/>
  <c r="AP98" i="5"/>
  <c r="AP99" i="5"/>
  <c r="AP100" i="5"/>
  <c r="AP101" i="5"/>
  <c r="AP105" i="5"/>
  <c r="AP106" i="5"/>
  <c r="AP107" i="5"/>
  <c r="AP108" i="5"/>
  <c r="AP109" i="5"/>
  <c r="BO45" i="1"/>
  <c r="BN45" i="1"/>
  <c r="BO51" i="1"/>
  <c r="BO52" i="1" s="1"/>
  <c r="BO35" i="1"/>
  <c r="BO38" i="1"/>
  <c r="BO40" i="1"/>
  <c r="BO43" i="1"/>
  <c r="BO46" i="1"/>
  <c r="BO49" i="1"/>
  <c r="BO55" i="1"/>
  <c r="BO58" i="1"/>
  <c r="BO66" i="1"/>
  <c r="BO67" i="1" s="1"/>
  <c r="BO70" i="1"/>
  <c r="BO73" i="1"/>
  <c r="BO75" i="1"/>
  <c r="BO77" i="1"/>
  <c r="BO80" i="1"/>
  <c r="BO82" i="1"/>
  <c r="BO83" i="1" s="1"/>
  <c r="BO87" i="1"/>
  <c r="Q267" i="8"/>
  <c r="Q268" i="8"/>
  <c r="Q269" i="8"/>
  <c r="Q270" i="8"/>
  <c r="Q271" i="8"/>
  <c r="Q272" i="8"/>
  <c r="Q273" i="8"/>
  <c r="Q277" i="8" s="1"/>
  <c r="Q276" i="8"/>
  <c r="Q283" i="8"/>
  <c r="Q289" i="8"/>
  <c r="Q293" i="8"/>
  <c r="Q294" i="8"/>
  <c r="Q295" i="8"/>
  <c r="Q296" i="8"/>
  <c r="Q297" i="8"/>
  <c r="Q298" i="8"/>
  <c r="Q302" i="8"/>
  <c r="Q314" i="8"/>
  <c r="Q317" i="8"/>
  <c r="Q318" i="8"/>
  <c r="Q319" i="8"/>
  <c r="Q320" i="8"/>
  <c r="Q322" i="8"/>
  <c r="Q323" i="8"/>
  <c r="Q324" i="8"/>
  <c r="Q325" i="8"/>
  <c r="Q326" i="8"/>
  <c r="Q327" i="8"/>
  <c r="Q329" i="8"/>
  <c r="Q330" i="8"/>
  <c r="Q331" i="8"/>
  <c r="Q334" i="8"/>
  <c r="Q335" i="8" s="1"/>
  <c r="Q341" i="8"/>
  <c r="Q344" i="8"/>
  <c r="Q345" i="8"/>
  <c r="Q346" i="8"/>
  <c r="Q350" i="8"/>
  <c r="Q351" i="8"/>
  <c r="Q352" i="8"/>
  <c r="Q353" i="8"/>
  <c r="Q355" i="8"/>
  <c r="Q356" i="8"/>
  <c r="Q357" i="8"/>
  <c r="Q358" i="8"/>
  <c r="Q359" i="8"/>
  <c r="Q360" i="8"/>
  <c r="Q362" i="8"/>
  <c r="Q363" i="8"/>
  <c r="Q364" i="8"/>
  <c r="Q370" i="8"/>
  <c r="Q371" i="8"/>
  <c r="Q372" i="8"/>
  <c r="Q376" i="8"/>
  <c r="Q377" i="8"/>
  <c r="Q378" i="8"/>
  <c r="Q380" i="8"/>
  <c r="Q381" i="8"/>
  <c r="AF139" i="8"/>
  <c r="AF140" i="8"/>
  <c r="AF141" i="8"/>
  <c r="AF142" i="8"/>
  <c r="AF143" i="8"/>
  <c r="AF144" i="8"/>
  <c r="AF145" i="8"/>
  <c r="AF149" i="8" s="1"/>
  <c r="AF148" i="8"/>
  <c r="AF155" i="8"/>
  <c r="AF161" i="8"/>
  <c r="AF165" i="8"/>
  <c r="AF166" i="8"/>
  <c r="AF167" i="8"/>
  <c r="AF168" i="8"/>
  <c r="AF169" i="8"/>
  <c r="AF170" i="8"/>
  <c r="AF174" i="8"/>
  <c r="AF186" i="8"/>
  <c r="AF189" i="8"/>
  <c r="AF190" i="8"/>
  <c r="AF191" i="8"/>
  <c r="AF192" i="8"/>
  <c r="AF194" i="8"/>
  <c r="AF195" i="8"/>
  <c r="AF196" i="8"/>
  <c r="AF197" i="8"/>
  <c r="AF198" i="8"/>
  <c r="AF199" i="8"/>
  <c r="AF201" i="8"/>
  <c r="AF202" i="8"/>
  <c r="AF203" i="8"/>
  <c r="AF206" i="8"/>
  <c r="AF207" i="8" s="1"/>
  <c r="AF213" i="8"/>
  <c r="AF216" i="8"/>
  <c r="AF217" i="8"/>
  <c r="AF218" i="8"/>
  <c r="AF222" i="8"/>
  <c r="AF223" i="8"/>
  <c r="AF224" i="8"/>
  <c r="AF225" i="8"/>
  <c r="AF227" i="8"/>
  <c r="AF228" i="8"/>
  <c r="AF229" i="8"/>
  <c r="AF230" i="8"/>
  <c r="AF231" i="8"/>
  <c r="AF232" i="8"/>
  <c r="AF234" i="8"/>
  <c r="AF235" i="8"/>
  <c r="AF236" i="8"/>
  <c r="AF242" i="8"/>
  <c r="AF243" i="8"/>
  <c r="AF244" i="8"/>
  <c r="AF248" i="8"/>
  <c r="AF249" i="8"/>
  <c r="AF250" i="8"/>
  <c r="AF252" i="8"/>
  <c r="AF253" i="8"/>
  <c r="Q381" i="7"/>
  <c r="Q380" i="7"/>
  <c r="Q378" i="7"/>
  <c r="Q377" i="7"/>
  <c r="Q376" i="7"/>
  <c r="Q372" i="7"/>
  <c r="Q371" i="7"/>
  <c r="Q370" i="7"/>
  <c r="Q364" i="7"/>
  <c r="Q363" i="7"/>
  <c r="Q362" i="7"/>
  <c r="Q360" i="7"/>
  <c r="Q359" i="7"/>
  <c r="Q358" i="7"/>
  <c r="Q357" i="7"/>
  <c r="Q356" i="7"/>
  <c r="Q355" i="7"/>
  <c r="Q353" i="7"/>
  <c r="Q352" i="7"/>
  <c r="Q351" i="7"/>
  <c r="Q350" i="7"/>
  <c r="Q346" i="7"/>
  <c r="Q345" i="7"/>
  <c r="Q344" i="7"/>
  <c r="Q341" i="7"/>
  <c r="Q335" i="7"/>
  <c r="Q334" i="7"/>
  <c r="Q331" i="7"/>
  <c r="Q330" i="7"/>
  <c r="Q329" i="7"/>
  <c r="Q327" i="7"/>
  <c r="Q326" i="7"/>
  <c r="Q325" i="7"/>
  <c r="Q324" i="7"/>
  <c r="Q323" i="7"/>
  <c r="Q322" i="7"/>
  <c r="Q320" i="7"/>
  <c r="Q319" i="7"/>
  <c r="Q318" i="7"/>
  <c r="Q317" i="7"/>
  <c r="Q314" i="7"/>
  <c r="Q306" i="7"/>
  <c r="Q302" i="7"/>
  <c r="Q298" i="7"/>
  <c r="Q297" i="7"/>
  <c r="Q296" i="7"/>
  <c r="Q295" i="7"/>
  <c r="Q294" i="7"/>
  <c r="Q293" i="7"/>
  <c r="Q289" i="7"/>
  <c r="Q283" i="7"/>
  <c r="Q273" i="7"/>
  <c r="Q277" i="7" s="1"/>
  <c r="Q272" i="7"/>
  <c r="Q271" i="7"/>
  <c r="Q270" i="7"/>
  <c r="Q269" i="7"/>
  <c r="Q268" i="7"/>
  <c r="Q267" i="7"/>
  <c r="Q276" i="7"/>
  <c r="AF139" i="7"/>
  <c r="AF140" i="7"/>
  <c r="AF142" i="7"/>
  <c r="AF141" i="7" s="1"/>
  <c r="AF143" i="7"/>
  <c r="AF144" i="7"/>
  <c r="AF145" i="7"/>
  <c r="AF149" i="7" s="1"/>
  <c r="AF155" i="7"/>
  <c r="AF159" i="7"/>
  <c r="AF159" i="8" s="1"/>
  <c r="AF160" i="7"/>
  <c r="AF160" i="8" s="1"/>
  <c r="AF175" i="7"/>
  <c r="AF175" i="8" s="1"/>
  <c r="AF176" i="7"/>
  <c r="AF176" i="8" s="1"/>
  <c r="AF177" i="7"/>
  <c r="AF177" i="8" s="1"/>
  <c r="AF206" i="7"/>
  <c r="AF207" i="7"/>
  <c r="AR11" i="9"/>
  <c r="AR18" i="9"/>
  <c r="AR27" i="9" s="1"/>
  <c r="AR28" i="9"/>
  <c r="AR29" i="9"/>
  <c r="AO13" i="5"/>
  <c r="AO16" i="5"/>
  <c r="AO17" i="5"/>
  <c r="AO18" i="5"/>
  <c r="AO22" i="5"/>
  <c r="AO23" i="5"/>
  <c r="AO24" i="5"/>
  <c r="AO30" i="5"/>
  <c r="AO57" i="5" s="1"/>
  <c r="AO87" i="5" s="1"/>
  <c r="AO37" i="5"/>
  <c r="AO40" i="5"/>
  <c r="AO41" i="5"/>
  <c r="AO42" i="5"/>
  <c r="AO43" i="5"/>
  <c r="AO44" i="5"/>
  <c r="AO48" i="5"/>
  <c r="AO49" i="5"/>
  <c r="AO50" i="5"/>
  <c r="AO51" i="5"/>
  <c r="AO52" i="5"/>
  <c r="AO64" i="5"/>
  <c r="AO67" i="5"/>
  <c r="AO68" i="5"/>
  <c r="AO69" i="5"/>
  <c r="AO70" i="5"/>
  <c r="AO71" i="5"/>
  <c r="AO75" i="5"/>
  <c r="AO76" i="5"/>
  <c r="AO77" i="5"/>
  <c r="AO78" i="5"/>
  <c r="AO79" i="5"/>
  <c r="AO94" i="5"/>
  <c r="AO97" i="5"/>
  <c r="AO98" i="5"/>
  <c r="AO99" i="5"/>
  <c r="AO100" i="5"/>
  <c r="AO101" i="5"/>
  <c r="AO105" i="5"/>
  <c r="AO106" i="5"/>
  <c r="AO107" i="5"/>
  <c r="AO108" i="5"/>
  <c r="AO109" i="5"/>
  <c r="BN35" i="1"/>
  <c r="BN38" i="1"/>
  <c r="BN40" i="1"/>
  <c r="BN43" i="1"/>
  <c r="BN46" i="1"/>
  <c r="BN49" i="1"/>
  <c r="BN51" i="1"/>
  <c r="BN52" i="1" s="1"/>
  <c r="BN55" i="1"/>
  <c r="BN58" i="1"/>
  <c r="BN66" i="1"/>
  <c r="BN67" i="1" s="1"/>
  <c r="BN70" i="1"/>
  <c r="BN73" i="1"/>
  <c r="BN75" i="1"/>
  <c r="BN77" i="1"/>
  <c r="BN80" i="1"/>
  <c r="BN82" i="1"/>
  <c r="BN83" i="1" s="1"/>
  <c r="BN87" i="1"/>
  <c r="AE139" i="8"/>
  <c r="AE140" i="8"/>
  <c r="AE141" i="8"/>
  <c r="AE142" i="8"/>
  <c r="AE143" i="8"/>
  <c r="AE144" i="8"/>
  <c r="AE145" i="8"/>
  <c r="AE148" i="8"/>
  <c r="AE149" i="8"/>
  <c r="AE155" i="8"/>
  <c r="AE161" i="8"/>
  <c r="AE165" i="8"/>
  <c r="AE166" i="8"/>
  <c r="AE167" i="8"/>
  <c r="AE168" i="8"/>
  <c r="AE169" i="8"/>
  <c r="AE170" i="8"/>
  <c r="AE174" i="8"/>
  <c r="AE186" i="8"/>
  <c r="AE189" i="8"/>
  <c r="AE190" i="8"/>
  <c r="AE191" i="8"/>
  <c r="AE192" i="8"/>
  <c r="AE194" i="8"/>
  <c r="AE195" i="8"/>
  <c r="AE196" i="8"/>
  <c r="AE197" i="8"/>
  <c r="AE198" i="8"/>
  <c r="AE199" i="8"/>
  <c r="AE201" i="8"/>
  <c r="AE202" i="8"/>
  <c r="AE203" i="8"/>
  <c r="AE206" i="8"/>
  <c r="AE207" i="8"/>
  <c r="AE213" i="8"/>
  <c r="AE216" i="8"/>
  <c r="AE217" i="8"/>
  <c r="AE218" i="8"/>
  <c r="AE222" i="8"/>
  <c r="AE223" i="8"/>
  <c r="AE224" i="8"/>
  <c r="AE225" i="8"/>
  <c r="AE227" i="8"/>
  <c r="AE228" i="8"/>
  <c r="AE229" i="8"/>
  <c r="AE230" i="8"/>
  <c r="AE231" i="8"/>
  <c r="AE232" i="8"/>
  <c r="AE234" i="8"/>
  <c r="AE235" i="8"/>
  <c r="AE236" i="8"/>
  <c r="AE242" i="8"/>
  <c r="AE243" i="8"/>
  <c r="AE244" i="8"/>
  <c r="AE248" i="8"/>
  <c r="AE249" i="8"/>
  <c r="AE250" i="8"/>
  <c r="AE252" i="8"/>
  <c r="AE253" i="8"/>
  <c r="AE139" i="7"/>
  <c r="AE140" i="7"/>
  <c r="AE142" i="7"/>
  <c r="AE141" i="7" s="1"/>
  <c r="AE143" i="7"/>
  <c r="AE144" i="7"/>
  <c r="AE145" i="7"/>
  <c r="AE149" i="7"/>
  <c r="AE155" i="7"/>
  <c r="AE159" i="7"/>
  <c r="Q287" i="7" s="1"/>
  <c r="Q287" i="8" s="1"/>
  <c r="AE160" i="7"/>
  <c r="AE160" i="8" s="1"/>
  <c r="AE175" i="7"/>
  <c r="AE175" i="8" s="1"/>
  <c r="AE176" i="7"/>
  <c r="AE180" i="7" s="1"/>
  <c r="AE180" i="8" s="1"/>
  <c r="AE177" i="7"/>
  <c r="AE177" i="8" s="1"/>
  <c r="AE206" i="7"/>
  <c r="AQ11" i="9"/>
  <c r="AQ18" i="9"/>
  <c r="AQ27" i="9" s="1"/>
  <c r="AQ28" i="9"/>
  <c r="AQ29" i="9"/>
  <c r="AN13" i="5"/>
  <c r="AN16" i="5"/>
  <c r="AN17" i="5"/>
  <c r="AN18" i="5"/>
  <c r="AN22" i="5"/>
  <c r="AN23" i="5"/>
  <c r="AN24" i="5"/>
  <c r="AN30" i="5"/>
  <c r="AN57" i="5" s="1"/>
  <c r="AN87" i="5" s="1"/>
  <c r="AN37" i="5"/>
  <c r="AN40" i="5"/>
  <c r="AN41" i="5"/>
  <c r="AN42" i="5"/>
  <c r="AN43" i="5"/>
  <c r="AN44" i="5"/>
  <c r="AN48" i="5"/>
  <c r="AN49" i="5"/>
  <c r="AN50" i="5"/>
  <c r="AN51" i="5"/>
  <c r="AN52" i="5"/>
  <c r="AN64" i="5"/>
  <c r="AN67" i="5"/>
  <c r="AN68" i="5"/>
  <c r="AN69" i="5"/>
  <c r="AN70" i="5"/>
  <c r="AN71" i="5"/>
  <c r="AN75" i="5"/>
  <c r="AN76" i="5"/>
  <c r="AN77" i="5"/>
  <c r="AN78" i="5"/>
  <c r="AN79" i="5"/>
  <c r="AN94" i="5"/>
  <c r="AN97" i="5"/>
  <c r="AN98" i="5"/>
  <c r="AN99" i="5"/>
  <c r="AN100" i="5"/>
  <c r="AN101" i="5"/>
  <c r="AN105" i="5"/>
  <c r="AN106" i="5"/>
  <c r="AN107" i="5"/>
  <c r="AN108" i="5"/>
  <c r="AN109" i="5"/>
  <c r="BM35" i="1"/>
  <c r="BM38" i="1"/>
  <c r="BM40" i="1"/>
  <c r="BM43" i="1"/>
  <c r="BM45" i="1"/>
  <c r="BM46" i="1" s="1"/>
  <c r="BM49" i="1"/>
  <c r="BM51" i="1"/>
  <c r="BM52" i="1" s="1"/>
  <c r="BM55" i="1"/>
  <c r="BM58" i="1"/>
  <c r="BM66" i="1"/>
  <c r="BM63" i="1" s="1"/>
  <c r="BM70" i="1"/>
  <c r="BM73" i="1"/>
  <c r="BM75" i="1"/>
  <c r="BM77" i="1"/>
  <c r="BM80" i="1"/>
  <c r="BM82" i="1"/>
  <c r="BM83" i="1" s="1"/>
  <c r="BM87" i="1"/>
  <c r="P267" i="8"/>
  <c r="P268" i="8"/>
  <c r="P269" i="8"/>
  <c r="P270" i="8"/>
  <c r="P271" i="8"/>
  <c r="P272" i="8"/>
  <c r="P273" i="8"/>
  <c r="P276" i="8"/>
  <c r="P277" i="8"/>
  <c r="P283" i="8"/>
  <c r="P289" i="8"/>
  <c r="P293" i="8"/>
  <c r="P294" i="8"/>
  <c r="P295" i="8"/>
  <c r="P296" i="8"/>
  <c r="P297" i="8"/>
  <c r="P298" i="8"/>
  <c r="P302" i="8"/>
  <c r="P314" i="8"/>
  <c r="P317" i="8"/>
  <c r="P318" i="8"/>
  <c r="P319" i="8"/>
  <c r="P320" i="8"/>
  <c r="P322" i="8"/>
  <c r="P323" i="8"/>
  <c r="P324" i="8"/>
  <c r="P325" i="8"/>
  <c r="P326" i="8"/>
  <c r="P327" i="8"/>
  <c r="P329" i="8"/>
  <c r="P330" i="8"/>
  <c r="P331" i="8"/>
  <c r="P334" i="8"/>
  <c r="P335" i="8"/>
  <c r="P341" i="8"/>
  <c r="P344" i="8"/>
  <c r="P345" i="8"/>
  <c r="P346" i="8"/>
  <c r="P350" i="8"/>
  <c r="P351" i="8"/>
  <c r="P352" i="8"/>
  <c r="P353" i="8"/>
  <c r="P355" i="8"/>
  <c r="P356" i="8"/>
  <c r="P357" i="8"/>
  <c r="P358" i="8"/>
  <c r="P359" i="8"/>
  <c r="P360" i="8"/>
  <c r="P362" i="8"/>
  <c r="P363" i="8"/>
  <c r="P364" i="8"/>
  <c r="P370" i="8"/>
  <c r="P371" i="8"/>
  <c r="P372" i="8"/>
  <c r="P376" i="8"/>
  <c r="P377" i="8"/>
  <c r="P378" i="8"/>
  <c r="P380" i="8"/>
  <c r="P381" i="8"/>
  <c r="AD139" i="8"/>
  <c r="AD140" i="8"/>
  <c r="AD141" i="8"/>
  <c r="AD142" i="8"/>
  <c r="AD143" i="8"/>
  <c r="AD144" i="8"/>
  <c r="AD145" i="8"/>
  <c r="AD148" i="8"/>
  <c r="AD149" i="8"/>
  <c r="AD155" i="8"/>
  <c r="AD161" i="8"/>
  <c r="AD165" i="8"/>
  <c r="AD166" i="8"/>
  <c r="AD167" i="8"/>
  <c r="AD168" i="8"/>
  <c r="AD169" i="8"/>
  <c r="AD170" i="8"/>
  <c r="AD174" i="8"/>
  <c r="AD186" i="8"/>
  <c r="AD189" i="8"/>
  <c r="AD190" i="8"/>
  <c r="AD191" i="8"/>
  <c r="AD192" i="8"/>
  <c r="AD194" i="8"/>
  <c r="AD195" i="8"/>
  <c r="AD196" i="8"/>
  <c r="AD197" i="8"/>
  <c r="AD198" i="8"/>
  <c r="AD199" i="8"/>
  <c r="AD201" i="8"/>
  <c r="AD202" i="8"/>
  <c r="AD203" i="8"/>
  <c r="AD206" i="8"/>
  <c r="AD207" i="8"/>
  <c r="AD213" i="8"/>
  <c r="AD216" i="8"/>
  <c r="AD217" i="8"/>
  <c r="AD218" i="8"/>
  <c r="AD222" i="8"/>
  <c r="AD223" i="8"/>
  <c r="AD224" i="8"/>
  <c r="AD225" i="8"/>
  <c r="AD227" i="8"/>
  <c r="AD228" i="8"/>
  <c r="AD229" i="8"/>
  <c r="AD230" i="8"/>
  <c r="AD231" i="8"/>
  <c r="AD232" i="8"/>
  <c r="AD234" i="8"/>
  <c r="AD235" i="8"/>
  <c r="AD236" i="8"/>
  <c r="AD242" i="8"/>
  <c r="AD243" i="8"/>
  <c r="AD244" i="8"/>
  <c r="AD248" i="8"/>
  <c r="AD249" i="8"/>
  <c r="AD250" i="8"/>
  <c r="AD252" i="8"/>
  <c r="AD253" i="8"/>
  <c r="P381" i="7"/>
  <c r="P380" i="7"/>
  <c r="P377" i="7"/>
  <c r="P378" i="7"/>
  <c r="P376" i="7"/>
  <c r="P371" i="7"/>
  <c r="P372" i="7"/>
  <c r="P370" i="7"/>
  <c r="P363" i="7"/>
  <c r="P364" i="7"/>
  <c r="P362" i="7"/>
  <c r="P356" i="7"/>
  <c r="P357" i="7"/>
  <c r="P358" i="7"/>
  <c r="P359" i="7"/>
  <c r="P360" i="7"/>
  <c r="P355" i="7"/>
  <c r="P351" i="7"/>
  <c r="P352" i="7"/>
  <c r="P353" i="7"/>
  <c r="P350" i="7"/>
  <c r="P345" i="7"/>
  <c r="P346" i="7"/>
  <c r="P344" i="7"/>
  <c r="P335" i="7"/>
  <c r="P341" i="7"/>
  <c r="P334" i="7"/>
  <c r="P330" i="7"/>
  <c r="P331" i="7"/>
  <c r="P329" i="7"/>
  <c r="P323" i="7"/>
  <c r="P324" i="7"/>
  <c r="P325" i="7"/>
  <c r="P326" i="7"/>
  <c r="P327" i="7"/>
  <c r="P322" i="7"/>
  <c r="P318" i="7"/>
  <c r="P319" i="7"/>
  <c r="P320" i="7"/>
  <c r="P317" i="7"/>
  <c r="P314" i="7"/>
  <c r="P306" i="7"/>
  <c r="P302" i="7"/>
  <c r="P294" i="7"/>
  <c r="P295" i="7"/>
  <c r="P296" i="7"/>
  <c r="P297" i="7"/>
  <c r="P298" i="7"/>
  <c r="P293" i="7"/>
  <c r="P289" i="7"/>
  <c r="P283" i="7"/>
  <c r="P273" i="7"/>
  <c r="P272" i="7"/>
  <c r="P271" i="7"/>
  <c r="P270" i="7"/>
  <c r="P269" i="7"/>
  <c r="P268" i="7"/>
  <c r="P267" i="7"/>
  <c r="P276" i="7"/>
  <c r="P277" i="7"/>
  <c r="AD139" i="7"/>
  <c r="AD140" i="7"/>
  <c r="AD142" i="7"/>
  <c r="AD141" i="7"/>
  <c r="AD143" i="7"/>
  <c r="AD144" i="7"/>
  <c r="AD145" i="7"/>
  <c r="AD148" i="7"/>
  <c r="AD149" i="7"/>
  <c r="AD155" i="7"/>
  <c r="AD159" i="7"/>
  <c r="AD159" i="8" s="1"/>
  <c r="AD160" i="7"/>
  <c r="AD160" i="8" s="1"/>
  <c r="AD175" i="7"/>
  <c r="AD175" i="8" s="1"/>
  <c r="AD176" i="7"/>
  <c r="AD181" i="7" s="1"/>
  <c r="AD177" i="7"/>
  <c r="AD177" i="8" s="1"/>
  <c r="AD206" i="7"/>
  <c r="AD207" i="7"/>
  <c r="AD213" i="7"/>
  <c r="AD218" i="7"/>
  <c r="AP11" i="9"/>
  <c r="AP18" i="9"/>
  <c r="AP27" i="9"/>
  <c r="AP28" i="9"/>
  <c r="AP29" i="9"/>
  <c r="BD93" i="5"/>
  <c r="BD92" i="5"/>
  <c r="BD91" i="5"/>
  <c r="BD90" i="5"/>
  <c r="BD89" i="5"/>
  <c r="BD63" i="5"/>
  <c r="BD62" i="5"/>
  <c r="BD61" i="5"/>
  <c r="BD60" i="5"/>
  <c r="BD59" i="5"/>
  <c r="BD36" i="5"/>
  <c r="BD35" i="5"/>
  <c r="BD34" i="5"/>
  <c r="BD33" i="5"/>
  <c r="BD32" i="5"/>
  <c r="BD12" i="5"/>
  <c r="BD11" i="5"/>
  <c r="BD10" i="5"/>
  <c r="BD30" i="5"/>
  <c r="BD57" i="5" s="1"/>
  <c r="BD87" i="5" s="1"/>
  <c r="AM13" i="5"/>
  <c r="AM16" i="5"/>
  <c r="AM17" i="5"/>
  <c r="AM18" i="5"/>
  <c r="AM22" i="5"/>
  <c r="AM23" i="5"/>
  <c r="AM24" i="5"/>
  <c r="AM30" i="5"/>
  <c r="AM57" i="5" s="1"/>
  <c r="AM87" i="5" s="1"/>
  <c r="AM37" i="5"/>
  <c r="AM40" i="5"/>
  <c r="AM41" i="5"/>
  <c r="AM42" i="5"/>
  <c r="AM43" i="5"/>
  <c r="AM44" i="5"/>
  <c r="AM48" i="5"/>
  <c r="AM49" i="5"/>
  <c r="AM50" i="5"/>
  <c r="AM51" i="5"/>
  <c r="AM52" i="5"/>
  <c r="AM64" i="5"/>
  <c r="AM67" i="5"/>
  <c r="AM68" i="5"/>
  <c r="AM69" i="5"/>
  <c r="AM70" i="5"/>
  <c r="AM71" i="5"/>
  <c r="AM75" i="5"/>
  <c r="AM76" i="5"/>
  <c r="AM77" i="5"/>
  <c r="AM78" i="5"/>
  <c r="AM79" i="5"/>
  <c r="AM94" i="5"/>
  <c r="AQ102" i="5" s="1"/>
  <c r="AM97" i="5"/>
  <c r="AM98" i="5"/>
  <c r="AM99" i="5"/>
  <c r="AM100" i="5"/>
  <c r="AM101" i="5"/>
  <c r="AM105" i="5"/>
  <c r="AM106" i="5"/>
  <c r="AM107" i="5"/>
  <c r="AM108" i="5"/>
  <c r="AM109" i="5"/>
  <c r="BL75" i="1"/>
  <c r="BL35" i="1"/>
  <c r="BL38" i="1"/>
  <c r="BL40" i="1"/>
  <c r="BL43" i="1"/>
  <c r="BL45" i="1"/>
  <c r="BL46" i="1"/>
  <c r="BL49" i="1"/>
  <c r="BL51" i="1"/>
  <c r="BL52" i="1"/>
  <c r="BL55" i="1"/>
  <c r="BL58" i="1"/>
  <c r="BL66" i="1"/>
  <c r="BL63" i="1"/>
  <c r="BL60" i="1"/>
  <c r="BL61" i="1"/>
  <c r="BL64" i="1"/>
  <c r="BL67" i="1"/>
  <c r="BL70" i="1"/>
  <c r="BL73" i="1"/>
  <c r="BL77" i="1"/>
  <c r="BL80" i="1"/>
  <c r="BL82" i="1"/>
  <c r="BL83" i="1"/>
  <c r="BL87" i="1"/>
  <c r="K66" i="1"/>
  <c r="K45" i="1"/>
  <c r="K87" i="1"/>
  <c r="K82" i="1"/>
  <c r="K85" i="1"/>
  <c r="K83" i="1"/>
  <c r="K80" i="1"/>
  <c r="K77" i="1"/>
  <c r="K75" i="1"/>
  <c r="K73" i="1"/>
  <c r="K70" i="1"/>
  <c r="K67" i="1"/>
  <c r="K63" i="1"/>
  <c r="K64" i="1"/>
  <c r="K60" i="1"/>
  <c r="K61" i="1"/>
  <c r="K58" i="1"/>
  <c r="K55" i="1"/>
  <c r="K51" i="1"/>
  <c r="K52" i="1"/>
  <c r="K49" i="1"/>
  <c r="K46" i="1"/>
  <c r="K43" i="1"/>
  <c r="K40" i="1"/>
  <c r="K38" i="1"/>
  <c r="K35" i="1"/>
  <c r="AC139" i="8"/>
  <c r="AC140" i="8"/>
  <c r="AC141" i="8"/>
  <c r="AC142" i="8"/>
  <c r="AC143" i="8"/>
  <c r="AC144" i="8"/>
  <c r="AC145" i="8"/>
  <c r="AC148" i="8"/>
  <c r="AC149" i="8"/>
  <c r="AC155" i="8"/>
  <c r="AC161" i="8"/>
  <c r="AC165" i="8"/>
  <c r="AC166" i="8"/>
  <c r="AC167" i="8"/>
  <c r="AC168" i="8"/>
  <c r="AC169" i="8"/>
  <c r="AC170" i="8"/>
  <c r="AC174" i="8"/>
  <c r="AC186" i="8"/>
  <c r="AC189" i="8"/>
  <c r="AC190" i="8"/>
  <c r="AC191" i="8"/>
  <c r="AC192" i="8"/>
  <c r="AC194" i="8"/>
  <c r="AC195" i="8"/>
  <c r="AC196" i="8"/>
  <c r="AC197" i="8"/>
  <c r="AC198" i="8"/>
  <c r="AC199" i="8"/>
  <c r="AC201" i="8"/>
  <c r="AC202" i="8"/>
  <c r="AC203" i="8"/>
  <c r="AC206" i="8"/>
  <c r="AC207" i="8"/>
  <c r="AC213" i="8"/>
  <c r="AC216" i="8"/>
  <c r="AC217" i="8"/>
  <c r="AC218" i="8"/>
  <c r="AC222" i="8"/>
  <c r="AC223" i="8"/>
  <c r="AC224" i="8"/>
  <c r="AC225" i="8"/>
  <c r="AC227" i="8"/>
  <c r="AC228" i="8"/>
  <c r="AC229" i="8"/>
  <c r="AC230" i="8"/>
  <c r="AC231" i="8"/>
  <c r="AC232" i="8"/>
  <c r="AC234" i="8"/>
  <c r="AC235" i="8"/>
  <c r="AC236" i="8"/>
  <c r="AC242" i="8"/>
  <c r="AC243" i="8"/>
  <c r="AC244" i="8"/>
  <c r="AC248" i="8"/>
  <c r="AC249" i="8"/>
  <c r="AC250" i="8"/>
  <c r="AC252" i="8"/>
  <c r="AC253" i="8"/>
  <c r="AC139" i="7"/>
  <c r="AC140" i="7"/>
  <c r="AC142" i="7"/>
  <c r="AC141" i="7"/>
  <c r="AC143" i="7"/>
  <c r="AC144" i="7"/>
  <c r="AC145" i="7"/>
  <c r="AC148" i="7"/>
  <c r="AC149" i="7"/>
  <c r="AC155" i="7"/>
  <c r="AC159" i="7"/>
  <c r="AC159" i="8" s="1"/>
  <c r="AC160" i="7"/>
  <c r="AC160" i="8" s="1"/>
  <c r="AC175" i="7"/>
  <c r="AC175" i="8" s="1"/>
  <c r="AC176" i="7"/>
  <c r="AC180" i="7" s="1"/>
  <c r="AC180" i="8" s="1"/>
  <c r="AC177" i="7"/>
  <c r="AC177" i="8" s="1"/>
  <c r="AC206" i="7"/>
  <c r="AC207" i="7"/>
  <c r="AC213" i="7"/>
  <c r="AC218" i="7"/>
  <c r="AO11" i="9"/>
  <c r="AO18" i="9"/>
  <c r="AO27" i="9"/>
  <c r="AO28" i="9"/>
  <c r="AO29" i="9"/>
  <c r="AL13" i="5"/>
  <c r="AL16" i="5"/>
  <c r="AL17" i="5"/>
  <c r="AL18" i="5"/>
  <c r="AL22" i="5"/>
  <c r="AL23" i="5"/>
  <c r="AL24" i="5"/>
  <c r="AL30" i="5"/>
  <c r="AL57" i="5" s="1"/>
  <c r="AL87" i="5" s="1"/>
  <c r="AL37" i="5"/>
  <c r="AL40" i="5"/>
  <c r="AL41" i="5"/>
  <c r="AL42" i="5"/>
  <c r="AL43" i="5"/>
  <c r="AL44" i="5"/>
  <c r="AL48" i="5"/>
  <c r="AL49" i="5"/>
  <c r="AL50" i="5"/>
  <c r="AL51" i="5"/>
  <c r="AL52" i="5"/>
  <c r="AL64" i="5"/>
  <c r="AL67" i="5"/>
  <c r="AL68" i="5"/>
  <c r="AL69" i="5"/>
  <c r="AL70" i="5"/>
  <c r="AL71" i="5"/>
  <c r="AL75" i="5"/>
  <c r="AL76" i="5"/>
  <c r="AL77" i="5"/>
  <c r="AL78" i="5"/>
  <c r="AL79" i="5"/>
  <c r="AL94" i="5"/>
  <c r="AL97" i="5"/>
  <c r="AL98" i="5"/>
  <c r="AL99" i="5"/>
  <c r="AL100" i="5"/>
  <c r="AL101" i="5"/>
  <c r="AL105" i="5"/>
  <c r="AL106" i="5"/>
  <c r="AL107" i="5"/>
  <c r="AL108" i="5"/>
  <c r="AL109" i="5"/>
  <c r="BK35" i="1"/>
  <c r="BK38" i="1"/>
  <c r="BK40" i="1"/>
  <c r="BK43" i="1"/>
  <c r="BK45" i="1"/>
  <c r="BK46" i="1"/>
  <c r="BK49" i="1"/>
  <c r="BK51" i="1"/>
  <c r="BK52" i="1"/>
  <c r="BK55" i="1"/>
  <c r="BK58" i="1"/>
  <c r="BK66" i="1"/>
  <c r="BK63" i="1"/>
  <c r="BK60" i="1"/>
  <c r="BK61" i="1"/>
  <c r="BK64" i="1"/>
  <c r="BK67" i="1"/>
  <c r="BK70" i="1"/>
  <c r="BK73" i="1"/>
  <c r="BK75" i="1"/>
  <c r="BK77" i="1"/>
  <c r="BK80" i="1"/>
  <c r="BK82" i="1"/>
  <c r="BK83" i="1"/>
  <c r="BK87" i="1"/>
  <c r="O267" i="8"/>
  <c r="O268" i="8"/>
  <c r="O269" i="8"/>
  <c r="O270" i="8"/>
  <c r="O271" i="8"/>
  <c r="O272" i="8"/>
  <c r="O273" i="8"/>
  <c r="O276" i="8"/>
  <c r="O277" i="8"/>
  <c r="O283" i="8"/>
  <c r="O289" i="8"/>
  <c r="O293" i="8"/>
  <c r="O294" i="8"/>
  <c r="O295" i="8"/>
  <c r="O296" i="8"/>
  <c r="O297" i="8"/>
  <c r="O298" i="8"/>
  <c r="O302" i="8"/>
  <c r="O314" i="8"/>
  <c r="O317" i="8"/>
  <c r="O318" i="8"/>
  <c r="O319" i="8"/>
  <c r="O320" i="8"/>
  <c r="O322" i="8"/>
  <c r="O323" i="8"/>
  <c r="O324" i="8"/>
  <c r="O325" i="8"/>
  <c r="O326" i="8"/>
  <c r="O327" i="8"/>
  <c r="O329" i="8"/>
  <c r="O330" i="8"/>
  <c r="O331" i="8"/>
  <c r="O334" i="8"/>
  <c r="O335" i="8"/>
  <c r="O341" i="8"/>
  <c r="O344" i="8"/>
  <c r="O345" i="8"/>
  <c r="O346" i="8"/>
  <c r="O350" i="8"/>
  <c r="O351" i="8"/>
  <c r="O352" i="8"/>
  <c r="O353" i="8"/>
  <c r="O355" i="8"/>
  <c r="O356" i="8"/>
  <c r="O357" i="8"/>
  <c r="O358" i="8"/>
  <c r="O359" i="8"/>
  <c r="O360" i="8"/>
  <c r="O362" i="8"/>
  <c r="O363" i="8"/>
  <c r="O364" i="8"/>
  <c r="O370" i="8"/>
  <c r="O371" i="8"/>
  <c r="O372" i="8"/>
  <c r="O376" i="8"/>
  <c r="O377" i="8"/>
  <c r="O378" i="8"/>
  <c r="O380" i="8"/>
  <c r="O381" i="8"/>
  <c r="AB139" i="8"/>
  <c r="AB140" i="8"/>
  <c r="AB141" i="8"/>
  <c r="AB142" i="8"/>
  <c r="AB143" i="8"/>
  <c r="AB144" i="8"/>
  <c r="AB145" i="8"/>
  <c r="AB148" i="8"/>
  <c r="AB149" i="8"/>
  <c r="AB155" i="8"/>
  <c r="AB161" i="8"/>
  <c r="AB165" i="8"/>
  <c r="AB166" i="8"/>
  <c r="AB167" i="8"/>
  <c r="AB168" i="8"/>
  <c r="AB169" i="8"/>
  <c r="AB170" i="8"/>
  <c r="AB174" i="8"/>
  <c r="AB186" i="8"/>
  <c r="AB189" i="8"/>
  <c r="AB190" i="8"/>
  <c r="AB191" i="8"/>
  <c r="AB192" i="8"/>
  <c r="AB194" i="8"/>
  <c r="AB195" i="8"/>
  <c r="AB196" i="8"/>
  <c r="AB197" i="8"/>
  <c r="AB198" i="8"/>
  <c r="AB199" i="8"/>
  <c r="AB201" i="8"/>
  <c r="AB202" i="8"/>
  <c r="AB203" i="8"/>
  <c r="AB206" i="8"/>
  <c r="AB207" i="8"/>
  <c r="AB213" i="8"/>
  <c r="AB216" i="8"/>
  <c r="AB217" i="8"/>
  <c r="AB218" i="8"/>
  <c r="AB222" i="8"/>
  <c r="AB223" i="8"/>
  <c r="AB224" i="8"/>
  <c r="AB225" i="8"/>
  <c r="AB227" i="8"/>
  <c r="AB228" i="8"/>
  <c r="AB229" i="8"/>
  <c r="AB230" i="8"/>
  <c r="AB231" i="8"/>
  <c r="AB232" i="8"/>
  <c r="AB234" i="8"/>
  <c r="AB235" i="8"/>
  <c r="AB236" i="8"/>
  <c r="AB242" i="8"/>
  <c r="AB243" i="8"/>
  <c r="AB244" i="8"/>
  <c r="AB248" i="8"/>
  <c r="AB249" i="8"/>
  <c r="AB250" i="8"/>
  <c r="AB252" i="8"/>
  <c r="AB253" i="8"/>
  <c r="M40" i="1"/>
  <c r="N40" i="1" s="1"/>
  <c r="M70" i="1"/>
  <c r="N70" i="1" s="1"/>
  <c r="M75" i="1"/>
  <c r="N75" i="1" s="1"/>
  <c r="O75" i="1" s="1"/>
  <c r="P75" i="1" s="1"/>
  <c r="Q75" i="1" s="1"/>
  <c r="M80" i="1"/>
  <c r="N80" i="1" s="1"/>
  <c r="O80" i="1" s="1"/>
  <c r="P80" i="1" s="1"/>
  <c r="Q80" i="1" s="1"/>
  <c r="J12" i="7"/>
  <c r="J28" i="7"/>
  <c r="J47" i="7"/>
  <c r="O381" i="7"/>
  <c r="O380" i="7"/>
  <c r="O377" i="7"/>
  <c r="O378" i="7"/>
  <c r="O376" i="7"/>
  <c r="O371" i="7"/>
  <c r="O372" i="7"/>
  <c r="O370" i="7"/>
  <c r="O363" i="7"/>
  <c r="O364" i="7"/>
  <c r="O362" i="7"/>
  <c r="O356" i="7"/>
  <c r="O357" i="7"/>
  <c r="O358" i="7"/>
  <c r="O359" i="7"/>
  <c r="O360" i="7"/>
  <c r="O355" i="7"/>
  <c r="O351" i="7"/>
  <c r="O352" i="7"/>
  <c r="O353" i="7"/>
  <c r="O350" i="7"/>
  <c r="O345" i="7"/>
  <c r="O346" i="7"/>
  <c r="O344" i="7"/>
  <c r="O341" i="7"/>
  <c r="O335" i="7"/>
  <c r="O334" i="7"/>
  <c r="O330" i="7"/>
  <c r="O331" i="7"/>
  <c r="O329" i="7"/>
  <c r="O323" i="7"/>
  <c r="O324" i="7"/>
  <c r="O325" i="7"/>
  <c r="O326" i="7"/>
  <c r="O327" i="7"/>
  <c r="O322" i="7"/>
  <c r="O318" i="7"/>
  <c r="O319" i="7"/>
  <c r="O320" i="7"/>
  <c r="O317" i="7"/>
  <c r="O314" i="7"/>
  <c r="O306" i="7"/>
  <c r="O302" i="7"/>
  <c r="O294" i="7"/>
  <c r="O295" i="7"/>
  <c r="O296" i="7"/>
  <c r="O297" i="7"/>
  <c r="O298" i="7"/>
  <c r="O293" i="7"/>
  <c r="O289" i="7"/>
  <c r="O283" i="7"/>
  <c r="O273" i="7"/>
  <c r="O272" i="7"/>
  <c r="O271" i="7"/>
  <c r="O270" i="7"/>
  <c r="O269" i="7"/>
  <c r="O268" i="7"/>
  <c r="O267" i="7"/>
  <c r="O276" i="7"/>
  <c r="O277" i="7"/>
  <c r="AB139" i="7"/>
  <c r="AB140" i="7"/>
  <c r="AB142" i="7"/>
  <c r="AB141" i="7"/>
  <c r="AB143" i="7"/>
  <c r="AB144" i="7"/>
  <c r="AB145" i="7"/>
  <c r="AB148" i="7"/>
  <c r="AB149" i="7"/>
  <c r="AB155" i="7"/>
  <c r="AB159" i="7"/>
  <c r="AB159" i="8" s="1"/>
  <c r="AB160" i="7"/>
  <c r="AB175" i="7"/>
  <c r="AB175" i="8" s="1"/>
  <c r="AB176" i="7"/>
  <c r="AB181" i="7" s="1"/>
  <c r="AB181" i="8" s="1"/>
  <c r="AB177" i="7"/>
  <c r="AB177" i="8" s="1"/>
  <c r="AB206" i="7"/>
  <c r="AB207" i="7"/>
  <c r="AB213" i="7"/>
  <c r="AB218" i="7"/>
  <c r="J51" i="7"/>
  <c r="AN11" i="9"/>
  <c r="AN18" i="9"/>
  <c r="AN27" i="9"/>
  <c r="AN28" i="9"/>
  <c r="AN29" i="9"/>
  <c r="AK13" i="5"/>
  <c r="AK16" i="5"/>
  <c r="AK17" i="5"/>
  <c r="AK18" i="5"/>
  <c r="AK22" i="5"/>
  <c r="AK23" i="5"/>
  <c r="AK24" i="5"/>
  <c r="AK30" i="5"/>
  <c r="AK57" i="5" s="1"/>
  <c r="AK87" i="5" s="1"/>
  <c r="AK37" i="5"/>
  <c r="AK40" i="5"/>
  <c r="AK41" i="5"/>
  <c r="AK42" i="5"/>
  <c r="AK43" i="5"/>
  <c r="AK44" i="5"/>
  <c r="AK48" i="5"/>
  <c r="AK49" i="5"/>
  <c r="AK50" i="5"/>
  <c r="AK51" i="5"/>
  <c r="AK52" i="5"/>
  <c r="AK64" i="5"/>
  <c r="AK67" i="5"/>
  <c r="AK68" i="5"/>
  <c r="AK69" i="5"/>
  <c r="AK70" i="5"/>
  <c r="AK71" i="5"/>
  <c r="AK75" i="5"/>
  <c r="AK76" i="5"/>
  <c r="AK77" i="5"/>
  <c r="AK78" i="5"/>
  <c r="AK79" i="5"/>
  <c r="AK94" i="5"/>
  <c r="U38" i="6" s="1"/>
  <c r="AK97" i="5"/>
  <c r="AK98" i="5"/>
  <c r="AK99" i="5"/>
  <c r="AK100" i="5"/>
  <c r="AK101" i="5"/>
  <c r="AK105" i="5"/>
  <c r="AK106" i="5"/>
  <c r="AK107" i="5"/>
  <c r="AK108" i="5"/>
  <c r="AK109" i="5"/>
  <c r="BJ35" i="1"/>
  <c r="BJ38" i="1"/>
  <c r="BJ40" i="1"/>
  <c r="BJ43" i="1"/>
  <c r="BJ45" i="1"/>
  <c r="BJ46" i="1"/>
  <c r="BJ49" i="1"/>
  <c r="BJ51" i="1"/>
  <c r="BJ52" i="1"/>
  <c r="BJ55" i="1"/>
  <c r="BJ58" i="1"/>
  <c r="BJ66" i="1"/>
  <c r="BJ63" i="1"/>
  <c r="BJ60" i="1"/>
  <c r="BJ61" i="1"/>
  <c r="BJ64" i="1"/>
  <c r="BJ67" i="1"/>
  <c r="BJ70" i="1"/>
  <c r="BJ73" i="1"/>
  <c r="BJ75" i="1"/>
  <c r="BJ77" i="1"/>
  <c r="BJ80" i="1"/>
  <c r="BJ82" i="1"/>
  <c r="BJ83" i="1"/>
  <c r="BJ87" i="1"/>
  <c r="AM11" i="9"/>
  <c r="AL11" i="9"/>
  <c r="AK11" i="9"/>
  <c r="AJ11" i="9"/>
  <c r="AC11" i="9"/>
  <c r="AD11" i="9"/>
  <c r="AE11" i="9"/>
  <c r="AF11" i="9"/>
  <c r="AG11" i="9"/>
  <c r="AH11" i="9"/>
  <c r="AI11" i="9"/>
  <c r="AB11" i="9"/>
  <c r="AC18" i="9"/>
  <c r="AC27" i="9"/>
  <c r="AD18" i="9"/>
  <c r="AD27" i="9" s="1"/>
  <c r="AE18" i="9"/>
  <c r="AE27" i="9" s="1"/>
  <c r="AF18" i="9"/>
  <c r="AF27" i="9" s="1"/>
  <c r="AG18" i="9"/>
  <c r="AG27" i="9"/>
  <c r="AD30" i="5" s="1"/>
  <c r="AH18" i="9"/>
  <c r="AH27" i="9" s="1"/>
  <c r="AI18" i="9"/>
  <c r="AI27" i="9" s="1"/>
  <c r="AJ18" i="9"/>
  <c r="AJ27" i="9"/>
  <c r="AG87" i="5" s="1"/>
  <c r="AK18" i="9"/>
  <c r="AK27" i="9" s="1"/>
  <c r="AL18" i="9"/>
  <c r="AL27" i="9" s="1"/>
  <c r="AM18" i="9"/>
  <c r="AM27" i="9" s="1"/>
  <c r="AB18" i="9"/>
  <c r="AB27" i="9"/>
  <c r="C11" i="9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X11" i="9"/>
  <c r="Y11" i="9"/>
  <c r="B11" i="9"/>
  <c r="AM29" i="9"/>
  <c r="AL29" i="9"/>
  <c r="AK29" i="9"/>
  <c r="AJ29" i="9"/>
  <c r="AI29" i="9"/>
  <c r="AH29" i="9"/>
  <c r="AG29" i="9"/>
  <c r="AF29" i="9"/>
  <c r="AE29" i="9"/>
  <c r="Y29" i="9"/>
  <c r="X29" i="9"/>
  <c r="AM28" i="9"/>
  <c r="AL28" i="9"/>
  <c r="AK28" i="9"/>
  <c r="AJ28" i="9"/>
  <c r="AI28" i="9"/>
  <c r="AH28" i="9"/>
  <c r="AG28" i="9"/>
  <c r="AF28" i="9"/>
  <c r="AE28" i="9"/>
  <c r="Y28" i="9"/>
  <c r="X28" i="9"/>
  <c r="AA139" i="8"/>
  <c r="AA140" i="8"/>
  <c r="AA141" i="8"/>
  <c r="AA142" i="8"/>
  <c r="AA143" i="8"/>
  <c r="AA144" i="8"/>
  <c r="AA145" i="8"/>
  <c r="AA148" i="8"/>
  <c r="AA149" i="8"/>
  <c r="AA155" i="8"/>
  <c r="AA159" i="7"/>
  <c r="AA160" i="7"/>
  <c r="AA160" i="8" s="1"/>
  <c r="AA161" i="8"/>
  <c r="AA165" i="8"/>
  <c r="AA166" i="8"/>
  <c r="AA167" i="8"/>
  <c r="AA168" i="8"/>
  <c r="AA169" i="8"/>
  <c r="AA170" i="8"/>
  <c r="AA174" i="8"/>
  <c r="AA175" i="7"/>
  <c r="AA176" i="7"/>
  <c r="AA176" i="8" s="1"/>
  <c r="AA177" i="7"/>
  <c r="AA177" i="8" s="1"/>
  <c r="AA186" i="8"/>
  <c r="AA189" i="8"/>
  <c r="AA190" i="8"/>
  <c r="AA191" i="8"/>
  <c r="AA192" i="8"/>
  <c r="AA194" i="8"/>
  <c r="AA195" i="8"/>
  <c r="AA196" i="8"/>
  <c r="AA197" i="8"/>
  <c r="AA198" i="8"/>
  <c r="AA199" i="8"/>
  <c r="AA201" i="8"/>
  <c r="AA202" i="8"/>
  <c r="AA203" i="8"/>
  <c r="AA206" i="8"/>
  <c r="AA207" i="8"/>
  <c r="AA213" i="8"/>
  <c r="AA216" i="8"/>
  <c r="AA217" i="8"/>
  <c r="AA218" i="8"/>
  <c r="AA222" i="8"/>
  <c r="AA223" i="8"/>
  <c r="AA224" i="8"/>
  <c r="AA225" i="8"/>
  <c r="AA227" i="8"/>
  <c r="AA228" i="8"/>
  <c r="AA229" i="8"/>
  <c r="AA230" i="8"/>
  <c r="AA231" i="8"/>
  <c r="AA232" i="8"/>
  <c r="AA234" i="8"/>
  <c r="AA235" i="8"/>
  <c r="AA236" i="8"/>
  <c r="AA242" i="8"/>
  <c r="AA243" i="8"/>
  <c r="AA244" i="8"/>
  <c r="AA248" i="8"/>
  <c r="AA249" i="8"/>
  <c r="AA250" i="8"/>
  <c r="AA252" i="8"/>
  <c r="AA253" i="8"/>
  <c r="AA139" i="7"/>
  <c r="AA140" i="7"/>
  <c r="AA142" i="7"/>
  <c r="AA141" i="7"/>
  <c r="AA143" i="7"/>
  <c r="AA144" i="7"/>
  <c r="AA145" i="7"/>
  <c r="AA148" i="7"/>
  <c r="AA149" i="7"/>
  <c r="AA155" i="7"/>
  <c r="AA206" i="7"/>
  <c r="AA207" i="7"/>
  <c r="AA213" i="7"/>
  <c r="AA218" i="7"/>
  <c r="AJ37" i="5"/>
  <c r="AJ45" i="5" s="1"/>
  <c r="AJ30" i="5"/>
  <c r="AJ57" i="5" s="1"/>
  <c r="AJ87" i="5" s="1"/>
  <c r="AJ13" i="5"/>
  <c r="AJ16" i="5"/>
  <c r="AJ17" i="5"/>
  <c r="AJ18" i="5"/>
  <c r="AF13" i="5"/>
  <c r="AF19" i="5" s="1"/>
  <c r="AJ22" i="5"/>
  <c r="AJ23" i="5"/>
  <c r="AJ24" i="5"/>
  <c r="AI13" i="5"/>
  <c r="AI19" i="5" s="1"/>
  <c r="AJ40" i="5"/>
  <c r="AJ41" i="5"/>
  <c r="AJ42" i="5"/>
  <c r="AJ43" i="5"/>
  <c r="AJ44" i="5"/>
  <c r="AJ48" i="5"/>
  <c r="AJ49" i="5"/>
  <c r="AJ50" i="5"/>
  <c r="AJ51" i="5"/>
  <c r="AJ52" i="5"/>
  <c r="AI37" i="5"/>
  <c r="AJ64" i="5"/>
  <c r="AJ72" i="5" s="1"/>
  <c r="AJ67" i="5"/>
  <c r="AJ68" i="5"/>
  <c r="AJ69" i="5"/>
  <c r="AJ70" i="5"/>
  <c r="AJ71" i="5"/>
  <c r="AJ75" i="5"/>
  <c r="AJ76" i="5"/>
  <c r="AJ77" i="5"/>
  <c r="AJ78" i="5"/>
  <c r="AJ79" i="5"/>
  <c r="AI64" i="5"/>
  <c r="AJ94" i="5"/>
  <c r="AJ102" i="5" s="1"/>
  <c r="AJ97" i="5"/>
  <c r="AJ98" i="5"/>
  <c r="AJ99" i="5"/>
  <c r="AJ100" i="5"/>
  <c r="AJ101" i="5"/>
  <c r="AJ105" i="5"/>
  <c r="AJ106" i="5"/>
  <c r="AJ107" i="5"/>
  <c r="AJ108" i="5"/>
  <c r="AJ109" i="5"/>
  <c r="AI94" i="5"/>
  <c r="BI35" i="1"/>
  <c r="BI38" i="1"/>
  <c r="BI40" i="1"/>
  <c r="BI43" i="1"/>
  <c r="BI45" i="1"/>
  <c r="BE45" i="1"/>
  <c r="BI46" i="1"/>
  <c r="BI49" i="1"/>
  <c r="BI51" i="1"/>
  <c r="BI52" i="1"/>
  <c r="BI55" i="1"/>
  <c r="BI58" i="1"/>
  <c r="BI66" i="1"/>
  <c r="BI63" i="1"/>
  <c r="BI60" i="1"/>
  <c r="BI61" i="1"/>
  <c r="BI64" i="1"/>
  <c r="BI67" i="1"/>
  <c r="BI70" i="1"/>
  <c r="BI73" i="1"/>
  <c r="BI75" i="1"/>
  <c r="BI77" i="1"/>
  <c r="BI80" i="1"/>
  <c r="BI82" i="1"/>
  <c r="BI83" i="1"/>
  <c r="BI87" i="1"/>
  <c r="I47" i="8"/>
  <c r="I12" i="7"/>
  <c r="I28" i="7"/>
  <c r="J40" i="1"/>
  <c r="J45" i="1"/>
  <c r="J47" i="8"/>
  <c r="Z175" i="7"/>
  <c r="Y175" i="7"/>
  <c r="Y175" i="8" s="1"/>
  <c r="W175" i="7"/>
  <c r="X175" i="7"/>
  <c r="X175" i="8" s="1"/>
  <c r="Z176" i="7"/>
  <c r="Y176" i="7"/>
  <c r="Y180" i="7" s="1"/>
  <c r="Y180" i="8" s="1"/>
  <c r="W176" i="7"/>
  <c r="W180" i="7" s="1"/>
  <c r="W180" i="8" s="1"/>
  <c r="X176" i="7"/>
  <c r="X180" i="7" s="1"/>
  <c r="X180" i="8" s="1"/>
  <c r="Z177" i="7"/>
  <c r="Y177" i="7"/>
  <c r="Y177" i="8" s="1"/>
  <c r="W177" i="7"/>
  <c r="W177" i="8" s="1"/>
  <c r="X177" i="7"/>
  <c r="X177" i="8" s="1"/>
  <c r="H12" i="7"/>
  <c r="H28" i="7"/>
  <c r="S176" i="7"/>
  <c r="S180" i="7" s="1"/>
  <c r="S180" i="8" s="1"/>
  <c r="T176" i="7"/>
  <c r="T176" i="8" s="1"/>
  <c r="U176" i="7"/>
  <c r="U176" i="8" s="1"/>
  <c r="V176" i="7"/>
  <c r="V176" i="8" s="1"/>
  <c r="S177" i="7"/>
  <c r="S177" i="8" s="1"/>
  <c r="T177" i="7"/>
  <c r="T177" i="8" s="1"/>
  <c r="U177" i="7"/>
  <c r="V177" i="7"/>
  <c r="V177" i="8" s="1"/>
  <c r="S175" i="7"/>
  <c r="S175" i="8" s="1"/>
  <c r="T175" i="7"/>
  <c r="T175" i="8" s="1"/>
  <c r="U175" i="7"/>
  <c r="V175" i="7"/>
  <c r="V175" i="8" s="1"/>
  <c r="H47" i="8"/>
  <c r="H28" i="8"/>
  <c r="I28" i="8"/>
  <c r="G175" i="7"/>
  <c r="H175" i="7"/>
  <c r="I175" i="7"/>
  <c r="J175" i="7"/>
  <c r="M175" i="7"/>
  <c r="N175" i="7"/>
  <c r="K175" i="7"/>
  <c r="L175" i="7"/>
  <c r="O175" i="7"/>
  <c r="P175" i="7"/>
  <c r="Q175" i="7"/>
  <c r="R175" i="7"/>
  <c r="G176" i="7"/>
  <c r="G180" i="7" s="1"/>
  <c r="H176" i="7"/>
  <c r="H181" i="7" s="1"/>
  <c r="I176" i="7"/>
  <c r="I181" i="7" s="1"/>
  <c r="J176" i="7"/>
  <c r="J180" i="7" s="1"/>
  <c r="M176" i="7"/>
  <c r="M181" i="7" s="1"/>
  <c r="N176" i="7"/>
  <c r="N180" i="7" s="1"/>
  <c r="K176" i="7"/>
  <c r="K181" i="7" s="1"/>
  <c r="L176" i="7"/>
  <c r="L181" i="7" s="1"/>
  <c r="O176" i="7"/>
  <c r="O180" i="7" s="1"/>
  <c r="P176" i="7"/>
  <c r="P181" i="7" s="1"/>
  <c r="Q176" i="7"/>
  <c r="Q181" i="7" s="1"/>
  <c r="R176" i="7"/>
  <c r="R181" i="7" s="1"/>
  <c r="G139" i="7"/>
  <c r="G155" i="7"/>
  <c r="H139" i="7"/>
  <c r="H155" i="7"/>
  <c r="I139" i="7"/>
  <c r="I155" i="7"/>
  <c r="J139" i="7"/>
  <c r="J155" i="7"/>
  <c r="M139" i="7"/>
  <c r="M155" i="7"/>
  <c r="N139" i="7"/>
  <c r="N155" i="7"/>
  <c r="K139" i="7"/>
  <c r="K155" i="7"/>
  <c r="L139" i="7"/>
  <c r="L155" i="7"/>
  <c r="O139" i="7"/>
  <c r="O155" i="7"/>
  <c r="P139" i="7"/>
  <c r="P155" i="7"/>
  <c r="Q139" i="7"/>
  <c r="Q155" i="7"/>
  <c r="R139" i="7"/>
  <c r="R155" i="7"/>
  <c r="D12" i="7"/>
  <c r="D28" i="7"/>
  <c r="D54" i="7"/>
  <c r="E12" i="7"/>
  <c r="E28" i="7"/>
  <c r="F12" i="7"/>
  <c r="F28" i="7"/>
  <c r="G12" i="7"/>
  <c r="G28" i="7"/>
  <c r="I51" i="7"/>
  <c r="H51" i="7"/>
  <c r="G51" i="7"/>
  <c r="F51" i="7"/>
  <c r="E51" i="7"/>
  <c r="E47" i="7"/>
  <c r="F47" i="7"/>
  <c r="G47" i="7"/>
  <c r="H47" i="7"/>
  <c r="I47" i="7"/>
  <c r="I32" i="7"/>
  <c r="I32" i="8"/>
  <c r="I12" i="8"/>
  <c r="AI30" i="5"/>
  <c r="AI57" i="5" s="1"/>
  <c r="AI87" i="5" s="1"/>
  <c r="Z139" i="7"/>
  <c r="Y139" i="7"/>
  <c r="N267" i="7"/>
  <c r="N267" i="8"/>
  <c r="Z140" i="7"/>
  <c r="Y140" i="7"/>
  <c r="N268" i="7"/>
  <c r="N268" i="8"/>
  <c r="BH66" i="1"/>
  <c r="Z142" i="7"/>
  <c r="Z141" i="7"/>
  <c r="BG66" i="1"/>
  <c r="Y142" i="7"/>
  <c r="Y141" i="7"/>
  <c r="N269" i="7"/>
  <c r="N269" i="8"/>
  <c r="N270" i="7"/>
  <c r="N270" i="8"/>
  <c r="Z143" i="7"/>
  <c r="Y143" i="7"/>
  <c r="N271" i="7"/>
  <c r="N271" i="8"/>
  <c r="Z144" i="7"/>
  <c r="Y144" i="7"/>
  <c r="N272" i="7"/>
  <c r="N272" i="8"/>
  <c r="BH82" i="1"/>
  <c r="Z145" i="7"/>
  <c r="BG82" i="1"/>
  <c r="Y145" i="7"/>
  <c r="N273" i="7"/>
  <c r="N273" i="8"/>
  <c r="N277" i="8"/>
  <c r="N276" i="8"/>
  <c r="Z155" i="7"/>
  <c r="Y155" i="7"/>
  <c r="N283" i="7"/>
  <c r="N283" i="8"/>
  <c r="Z159" i="7"/>
  <c r="Y159" i="7"/>
  <c r="Y159" i="8" s="1"/>
  <c r="Z160" i="7"/>
  <c r="Z160" i="8" s="1"/>
  <c r="Y160" i="7"/>
  <c r="Y160" i="8" s="1"/>
  <c r="N289" i="8"/>
  <c r="N293" i="8"/>
  <c r="N294" i="8"/>
  <c r="N295" i="8"/>
  <c r="N296" i="8"/>
  <c r="N297" i="8"/>
  <c r="N298" i="8"/>
  <c r="N302" i="8"/>
  <c r="N314" i="8"/>
  <c r="N317" i="8"/>
  <c r="N318" i="8"/>
  <c r="N319" i="8"/>
  <c r="N320" i="8"/>
  <c r="N322" i="8"/>
  <c r="N323" i="8"/>
  <c r="N324" i="8"/>
  <c r="N325" i="8"/>
  <c r="N326" i="8"/>
  <c r="N327" i="8"/>
  <c r="N329" i="8"/>
  <c r="N330" i="8"/>
  <c r="N331" i="8"/>
  <c r="Z206" i="7"/>
  <c r="Y206" i="7"/>
  <c r="N334" i="7"/>
  <c r="N334" i="8"/>
  <c r="N335" i="8"/>
  <c r="Z213" i="7"/>
  <c r="Y213" i="7"/>
  <c r="N341" i="7"/>
  <c r="N341" i="8"/>
  <c r="N344" i="8"/>
  <c r="N345" i="8"/>
  <c r="Z218" i="7"/>
  <c r="Y218" i="7"/>
  <c r="N346" i="7"/>
  <c r="N346" i="8"/>
  <c r="N350" i="8"/>
  <c r="N351" i="8"/>
  <c r="N352" i="8"/>
  <c r="N353" i="8"/>
  <c r="N355" i="8"/>
  <c r="N356" i="8"/>
  <c r="N357" i="8"/>
  <c r="N358" i="8"/>
  <c r="N359" i="8"/>
  <c r="N360" i="8"/>
  <c r="N362" i="8"/>
  <c r="N363" i="8"/>
  <c r="N364" i="8"/>
  <c r="N370" i="8"/>
  <c r="N371" i="8"/>
  <c r="N372" i="8"/>
  <c r="N376" i="8"/>
  <c r="N377" i="8"/>
  <c r="N378" i="8"/>
  <c r="N380" i="8"/>
  <c r="N381" i="8"/>
  <c r="Z139" i="8"/>
  <c r="Z140" i="8"/>
  <c r="Z141" i="8"/>
  <c r="Z142" i="8"/>
  <c r="Z143" i="8"/>
  <c r="Z144" i="8"/>
  <c r="Z145" i="8"/>
  <c r="Z149" i="8"/>
  <c r="Z148" i="8"/>
  <c r="Z155" i="8"/>
  <c r="Z161" i="8"/>
  <c r="Z165" i="8"/>
  <c r="Z166" i="8"/>
  <c r="Z167" i="8"/>
  <c r="Z168" i="8"/>
  <c r="Z169" i="8"/>
  <c r="Z170" i="8"/>
  <c r="Z174" i="8"/>
  <c r="Z186" i="8"/>
  <c r="Z189" i="8"/>
  <c r="Z190" i="8"/>
  <c r="Z191" i="8"/>
  <c r="Z192" i="8"/>
  <c r="Z194" i="8"/>
  <c r="Z195" i="8"/>
  <c r="Z196" i="8"/>
  <c r="Z197" i="8"/>
  <c r="Z198" i="8"/>
  <c r="Z199" i="8"/>
  <c r="Z201" i="8"/>
  <c r="Z202" i="8"/>
  <c r="Z203" i="8"/>
  <c r="Z206" i="8"/>
  <c r="Z207" i="8"/>
  <c r="Z213" i="8"/>
  <c r="Z216" i="8"/>
  <c r="Z217" i="8"/>
  <c r="Z218" i="8"/>
  <c r="Z222" i="8"/>
  <c r="Z223" i="8"/>
  <c r="Z224" i="8"/>
  <c r="Z225" i="8"/>
  <c r="Z227" i="8"/>
  <c r="Z228" i="8"/>
  <c r="Z229" i="8"/>
  <c r="Z230" i="8"/>
  <c r="Z231" i="8"/>
  <c r="Z232" i="8"/>
  <c r="Z234" i="8"/>
  <c r="Z235" i="8"/>
  <c r="Z236" i="8"/>
  <c r="Z242" i="8"/>
  <c r="Z243" i="8"/>
  <c r="Z244" i="8"/>
  <c r="Z248" i="8"/>
  <c r="Z249" i="8"/>
  <c r="Z250" i="8"/>
  <c r="Z252" i="8"/>
  <c r="Z253" i="8"/>
  <c r="J32" i="7"/>
  <c r="J32" i="8"/>
  <c r="H32" i="7"/>
  <c r="H32" i="8"/>
  <c r="N381" i="7"/>
  <c r="N380" i="7"/>
  <c r="N377" i="7"/>
  <c r="N378" i="7"/>
  <c r="N376" i="7"/>
  <c r="N371" i="7"/>
  <c r="N372" i="7"/>
  <c r="N370" i="7"/>
  <c r="N363" i="7"/>
  <c r="N364" i="7"/>
  <c r="N362" i="7"/>
  <c r="N357" i="7"/>
  <c r="N356" i="7"/>
  <c r="N355" i="7"/>
  <c r="N358" i="7"/>
  <c r="N359" i="7"/>
  <c r="N360" i="7"/>
  <c r="N351" i="7"/>
  <c r="N352" i="7"/>
  <c r="N353" i="7"/>
  <c r="N350" i="7"/>
  <c r="N345" i="7"/>
  <c r="N344" i="7"/>
  <c r="Z207" i="7"/>
  <c r="Y207" i="7"/>
  <c r="N335" i="7"/>
  <c r="N330" i="7"/>
  <c r="N331" i="7"/>
  <c r="N329" i="7"/>
  <c r="N325" i="7"/>
  <c r="N324" i="7"/>
  <c r="N323" i="7"/>
  <c r="N322" i="7"/>
  <c r="N326" i="7"/>
  <c r="N327" i="7"/>
  <c r="N318" i="7"/>
  <c r="N319" i="7"/>
  <c r="N320" i="7"/>
  <c r="N317" i="7"/>
  <c r="N314" i="7"/>
  <c r="N306" i="7"/>
  <c r="N302" i="7"/>
  <c r="N295" i="7"/>
  <c r="N294" i="7"/>
  <c r="N293" i="7"/>
  <c r="N296" i="7"/>
  <c r="N297" i="7"/>
  <c r="N298" i="7"/>
  <c r="N289" i="7"/>
  <c r="N277" i="7"/>
  <c r="N276" i="7"/>
  <c r="Z149" i="7"/>
  <c r="H35" i="7"/>
  <c r="H33" i="7"/>
  <c r="I35" i="7"/>
  <c r="I33" i="7"/>
  <c r="J35" i="7"/>
  <c r="J33" i="7"/>
  <c r="D32" i="7"/>
  <c r="E32" i="7"/>
  <c r="F32" i="7"/>
  <c r="G32" i="7"/>
  <c r="C32" i="7"/>
  <c r="D35" i="7"/>
  <c r="D33" i="7"/>
  <c r="E35" i="7"/>
  <c r="E33" i="7"/>
  <c r="F35" i="7"/>
  <c r="F33" i="7"/>
  <c r="G35" i="7"/>
  <c r="G33" i="7"/>
  <c r="D53" i="7"/>
  <c r="D15" i="7"/>
  <c r="D14" i="7"/>
  <c r="D86" i="7"/>
  <c r="E15" i="7"/>
  <c r="E14" i="7"/>
  <c r="E86" i="7"/>
  <c r="F15" i="7"/>
  <c r="F14" i="7"/>
  <c r="F86" i="7"/>
  <c r="G15" i="7"/>
  <c r="G14" i="7"/>
  <c r="G86" i="7"/>
  <c r="H15" i="7"/>
  <c r="H14" i="7"/>
  <c r="H86" i="7"/>
  <c r="J66" i="1"/>
  <c r="I15" i="7"/>
  <c r="I14" i="7"/>
  <c r="I86" i="7"/>
  <c r="I91" i="7"/>
  <c r="J51" i="1"/>
  <c r="J52" i="1"/>
  <c r="J58" i="1"/>
  <c r="J63" i="1"/>
  <c r="J60" i="1"/>
  <c r="J61" i="1"/>
  <c r="J15" i="7"/>
  <c r="J14" i="7"/>
  <c r="J86" i="7"/>
  <c r="J91" i="7"/>
  <c r="D91" i="7"/>
  <c r="E91" i="7"/>
  <c r="F91" i="7"/>
  <c r="G91" i="7"/>
  <c r="H91" i="7"/>
  <c r="BC89" i="5"/>
  <c r="BC90" i="5"/>
  <c r="BC91" i="5"/>
  <c r="BC92" i="5"/>
  <c r="BC93" i="5"/>
  <c r="BB89" i="5"/>
  <c r="BB90" i="5"/>
  <c r="BB91" i="5"/>
  <c r="BB92" i="5"/>
  <c r="BB93" i="5"/>
  <c r="BC59" i="5"/>
  <c r="BC60" i="5"/>
  <c r="BC61" i="5"/>
  <c r="BD69" i="5" s="1"/>
  <c r="BC62" i="5"/>
  <c r="BC63" i="5"/>
  <c r="BB59" i="5"/>
  <c r="BB60" i="5"/>
  <c r="BB61" i="5"/>
  <c r="BB62" i="5"/>
  <c r="BB63" i="5"/>
  <c r="BC32" i="5"/>
  <c r="BC40" i="5" s="1"/>
  <c r="BC33" i="5"/>
  <c r="BC34" i="5"/>
  <c r="BC35" i="5"/>
  <c r="BC36" i="5"/>
  <c r="BB32" i="5"/>
  <c r="BB33" i="5"/>
  <c r="BB34" i="5"/>
  <c r="BB35" i="5"/>
  <c r="BB36" i="5"/>
  <c r="BC10" i="5"/>
  <c r="BC11" i="5"/>
  <c r="BD17" i="5" s="1"/>
  <c r="BC12" i="5"/>
  <c r="BB10" i="5"/>
  <c r="BB11" i="5"/>
  <c r="BB12" i="5"/>
  <c r="BC30" i="5"/>
  <c r="BC57" i="5" s="1"/>
  <c r="BC87" i="5" s="1"/>
  <c r="BB30" i="5"/>
  <c r="BB57" i="5" s="1"/>
  <c r="BB87" i="5" s="1"/>
  <c r="AI16" i="5"/>
  <c r="AI17" i="5"/>
  <c r="AI18" i="5"/>
  <c r="AI22" i="5"/>
  <c r="AI23" i="5"/>
  <c r="AI24" i="5"/>
  <c r="AI40" i="5"/>
  <c r="AI41" i="5"/>
  <c r="AI42" i="5"/>
  <c r="AI43" i="5"/>
  <c r="AI44" i="5"/>
  <c r="AI48" i="5"/>
  <c r="AI49" i="5"/>
  <c r="AI50" i="5"/>
  <c r="AI51" i="5"/>
  <c r="AI52" i="5"/>
  <c r="AI67" i="5"/>
  <c r="AI68" i="5"/>
  <c r="AI69" i="5"/>
  <c r="AI70" i="5"/>
  <c r="AI71" i="5"/>
  <c r="AI75" i="5"/>
  <c r="AI76" i="5"/>
  <c r="AI77" i="5"/>
  <c r="AI78" i="5"/>
  <c r="AI79" i="5"/>
  <c r="AI97" i="5"/>
  <c r="AI98" i="5"/>
  <c r="AI99" i="5"/>
  <c r="AI100" i="5"/>
  <c r="AI101" i="5"/>
  <c r="AI105" i="5"/>
  <c r="AI106" i="5"/>
  <c r="AI107" i="5"/>
  <c r="AI108" i="5"/>
  <c r="AI109" i="5"/>
  <c r="AH94" i="5"/>
  <c r="J80" i="1"/>
  <c r="J75" i="1"/>
  <c r="J70" i="1"/>
  <c r="J87" i="1"/>
  <c r="J49" i="1"/>
  <c r="I45" i="1"/>
  <c r="J46" i="1"/>
  <c r="J43" i="1"/>
  <c r="J38" i="1"/>
  <c r="J35" i="1"/>
  <c r="BA82" i="1"/>
  <c r="BB82" i="1"/>
  <c r="BC82" i="1"/>
  <c r="BD82" i="1"/>
  <c r="BE82" i="1"/>
  <c r="BF82" i="1"/>
  <c r="J82" i="1"/>
  <c r="J83" i="1"/>
  <c r="I82" i="1"/>
  <c r="J85" i="1"/>
  <c r="I75" i="1"/>
  <c r="I63" i="1"/>
  <c r="I60" i="1"/>
  <c r="J55" i="1"/>
  <c r="J77" i="1"/>
  <c r="J73" i="1"/>
  <c r="J67" i="1"/>
  <c r="BH35" i="1"/>
  <c r="BH38" i="1"/>
  <c r="BH40" i="1"/>
  <c r="BH43" i="1"/>
  <c r="BH45" i="1"/>
  <c r="BD45" i="1"/>
  <c r="BH46" i="1"/>
  <c r="BH49" i="1"/>
  <c r="BH51" i="1"/>
  <c r="BH52" i="1"/>
  <c r="BH55" i="1"/>
  <c r="BH58" i="1"/>
  <c r="BH67" i="1"/>
  <c r="BH70" i="1"/>
  <c r="BH73" i="1"/>
  <c r="BH75" i="1"/>
  <c r="BH77" i="1"/>
  <c r="BH80" i="1"/>
  <c r="BH83" i="1"/>
  <c r="BH87" i="1"/>
  <c r="Z148" i="7"/>
  <c r="AH13" i="5"/>
  <c r="AH64" i="5"/>
  <c r="AH72" i="5" s="1"/>
  <c r="AH37" i="5"/>
  <c r="AH45" i="5" s="1"/>
  <c r="BH63" i="1"/>
  <c r="D175" i="7"/>
  <c r="E175" i="7"/>
  <c r="F175" i="7"/>
  <c r="D176" i="7"/>
  <c r="E176" i="7"/>
  <c r="E180" i="7" s="1"/>
  <c r="F176" i="7"/>
  <c r="F181" i="7" s="1"/>
  <c r="F177" i="7" s="1"/>
  <c r="C175" i="7"/>
  <c r="J64" i="1"/>
  <c r="BH60" i="1"/>
  <c r="BH61" i="1"/>
  <c r="BH64" i="1"/>
  <c r="Y161" i="8"/>
  <c r="Y165" i="8"/>
  <c r="Y166" i="8"/>
  <c r="Y167" i="8"/>
  <c r="Y168" i="8"/>
  <c r="Y169" i="8"/>
  <c r="Y170" i="8"/>
  <c r="Y174" i="8"/>
  <c r="Y186" i="8"/>
  <c r="Y189" i="8"/>
  <c r="Y190" i="8"/>
  <c r="Y191" i="8"/>
  <c r="Y192" i="8"/>
  <c r="Y194" i="8"/>
  <c r="Y195" i="8"/>
  <c r="Y196" i="8"/>
  <c r="Y197" i="8"/>
  <c r="Y198" i="8"/>
  <c r="Y199" i="8"/>
  <c r="Y201" i="8"/>
  <c r="Y202" i="8"/>
  <c r="Y203" i="8"/>
  <c r="Y216" i="8"/>
  <c r="Y217" i="8"/>
  <c r="Y222" i="8"/>
  <c r="Y223" i="8"/>
  <c r="Y224" i="8"/>
  <c r="Y225" i="8"/>
  <c r="Y227" i="8"/>
  <c r="Y228" i="8"/>
  <c r="Y229" i="8"/>
  <c r="Y230" i="8"/>
  <c r="Y231" i="8"/>
  <c r="Y232" i="8"/>
  <c r="Y234" i="8"/>
  <c r="Y235" i="8"/>
  <c r="Y236" i="8"/>
  <c r="Y242" i="8"/>
  <c r="Y243" i="8"/>
  <c r="Y244" i="8"/>
  <c r="Y248" i="8"/>
  <c r="Y249" i="8"/>
  <c r="Y250" i="8"/>
  <c r="Y252" i="8"/>
  <c r="Y253" i="8"/>
  <c r="Y140" i="8"/>
  <c r="Y143" i="8"/>
  <c r="Y144" i="8"/>
  <c r="AG13" i="5"/>
  <c r="AH30" i="5"/>
  <c r="AH57" i="5" s="1"/>
  <c r="AH87" i="5" s="1"/>
  <c r="AH16" i="5"/>
  <c r="AH17" i="5"/>
  <c r="AH18" i="5"/>
  <c r="AH22" i="5"/>
  <c r="AH23" i="5"/>
  <c r="AH24" i="5"/>
  <c r="AH40" i="5"/>
  <c r="AH41" i="5"/>
  <c r="AH42" i="5"/>
  <c r="AH43" i="5"/>
  <c r="AH44" i="5"/>
  <c r="AH48" i="5"/>
  <c r="AH49" i="5"/>
  <c r="AH50" i="5"/>
  <c r="AH51" i="5"/>
  <c r="AH52" i="5"/>
  <c r="AH67" i="5"/>
  <c r="AH68" i="5"/>
  <c r="AH69" i="5"/>
  <c r="AH70" i="5"/>
  <c r="AH71" i="5"/>
  <c r="AH75" i="5"/>
  <c r="AH76" i="5"/>
  <c r="AH77" i="5"/>
  <c r="AH78" i="5"/>
  <c r="AH79" i="5"/>
  <c r="AH97" i="5"/>
  <c r="AH98" i="5"/>
  <c r="AH99" i="5"/>
  <c r="AH100" i="5"/>
  <c r="AH101" i="5"/>
  <c r="AH105" i="5"/>
  <c r="AH106" i="5"/>
  <c r="AH107" i="5"/>
  <c r="AH108" i="5"/>
  <c r="AH109" i="5"/>
  <c r="BG51" i="1"/>
  <c r="BG52" i="1"/>
  <c r="BG35" i="1"/>
  <c r="BG38" i="1"/>
  <c r="BG40" i="1"/>
  <c r="BG43" i="1"/>
  <c r="BG45" i="1"/>
  <c r="BG49" i="1"/>
  <c r="BG55" i="1"/>
  <c r="BG58" i="1"/>
  <c r="BG67" i="1"/>
  <c r="BG70" i="1"/>
  <c r="BG73" i="1"/>
  <c r="BG75" i="1"/>
  <c r="BG77" i="1"/>
  <c r="BG80" i="1"/>
  <c r="BG83" i="1"/>
  <c r="BG87" i="1"/>
  <c r="M289" i="8"/>
  <c r="M293" i="8"/>
  <c r="M294" i="8"/>
  <c r="M295" i="8"/>
  <c r="M296" i="8"/>
  <c r="M297" i="8"/>
  <c r="M298" i="8"/>
  <c r="M302" i="8"/>
  <c r="M314" i="8"/>
  <c r="M317" i="8"/>
  <c r="M318" i="8"/>
  <c r="M319" i="8"/>
  <c r="M320" i="8"/>
  <c r="M322" i="8"/>
  <c r="M323" i="8"/>
  <c r="M324" i="8"/>
  <c r="M325" i="8"/>
  <c r="M326" i="8"/>
  <c r="M327" i="8"/>
  <c r="M329" i="8"/>
  <c r="M330" i="8"/>
  <c r="M331" i="8"/>
  <c r="M344" i="8"/>
  <c r="M345" i="8"/>
  <c r="M350" i="8"/>
  <c r="M351" i="8"/>
  <c r="M352" i="8"/>
  <c r="M353" i="8"/>
  <c r="M355" i="8"/>
  <c r="M356" i="8"/>
  <c r="M357" i="8"/>
  <c r="M358" i="8"/>
  <c r="M359" i="8"/>
  <c r="M360" i="8"/>
  <c r="M362" i="8"/>
  <c r="M363" i="8"/>
  <c r="M364" i="8"/>
  <c r="M370" i="8"/>
  <c r="M371" i="8"/>
  <c r="M372" i="8"/>
  <c r="M376" i="8"/>
  <c r="M377" i="8"/>
  <c r="M378" i="8"/>
  <c r="M380" i="8"/>
  <c r="M381" i="8"/>
  <c r="X161" i="8"/>
  <c r="X165" i="8"/>
  <c r="X166" i="8"/>
  <c r="X167" i="8"/>
  <c r="X168" i="8"/>
  <c r="X169" i="8"/>
  <c r="X170" i="8"/>
  <c r="X174" i="8"/>
  <c r="X186" i="8"/>
  <c r="X189" i="8"/>
  <c r="X190" i="8"/>
  <c r="X191" i="8"/>
  <c r="X192" i="8"/>
  <c r="X194" i="8"/>
  <c r="X195" i="8"/>
  <c r="X196" i="8"/>
  <c r="X197" i="8"/>
  <c r="X198" i="8"/>
  <c r="X199" i="8"/>
  <c r="X201" i="8"/>
  <c r="X202" i="8"/>
  <c r="X203" i="8"/>
  <c r="X216" i="8"/>
  <c r="X217" i="8"/>
  <c r="X222" i="8"/>
  <c r="X223" i="8"/>
  <c r="X224" i="8"/>
  <c r="X225" i="8"/>
  <c r="X227" i="8"/>
  <c r="X228" i="8"/>
  <c r="X229" i="8"/>
  <c r="X230" i="8"/>
  <c r="X231" i="8"/>
  <c r="X232" i="8"/>
  <c r="X234" i="8"/>
  <c r="X235" i="8"/>
  <c r="X236" i="8"/>
  <c r="X242" i="8"/>
  <c r="X243" i="8"/>
  <c r="X244" i="8"/>
  <c r="X248" i="8"/>
  <c r="X249" i="8"/>
  <c r="X250" i="8"/>
  <c r="X252" i="8"/>
  <c r="X253" i="8"/>
  <c r="Y155" i="8"/>
  <c r="Y139" i="8"/>
  <c r="Y206" i="8"/>
  <c r="Y207" i="8"/>
  <c r="Y149" i="7"/>
  <c r="Y145" i="8"/>
  <c r="BG63" i="1"/>
  <c r="L381" i="8"/>
  <c r="K381" i="8"/>
  <c r="L380" i="8"/>
  <c r="K380" i="8"/>
  <c r="L378" i="8"/>
  <c r="K378" i="8"/>
  <c r="L377" i="8"/>
  <c r="K377" i="8"/>
  <c r="L376" i="8"/>
  <c r="K376" i="8"/>
  <c r="L372" i="8"/>
  <c r="K372" i="8"/>
  <c r="L371" i="8"/>
  <c r="K371" i="8"/>
  <c r="L370" i="8"/>
  <c r="K370" i="8"/>
  <c r="L364" i="8"/>
  <c r="K364" i="8"/>
  <c r="L363" i="8"/>
  <c r="K363" i="8"/>
  <c r="L362" i="8"/>
  <c r="K362" i="8"/>
  <c r="L360" i="8"/>
  <c r="K360" i="8"/>
  <c r="L359" i="8"/>
  <c r="K359" i="8"/>
  <c r="L358" i="8"/>
  <c r="K358" i="8"/>
  <c r="L357" i="8"/>
  <c r="K357" i="8"/>
  <c r="L356" i="8"/>
  <c r="K356" i="8"/>
  <c r="L355" i="8"/>
  <c r="K355" i="8"/>
  <c r="L353" i="8"/>
  <c r="K353" i="8"/>
  <c r="L352" i="8"/>
  <c r="K352" i="8"/>
  <c r="L351" i="8"/>
  <c r="K351" i="8"/>
  <c r="L350" i="8"/>
  <c r="K350" i="8"/>
  <c r="L345" i="8"/>
  <c r="K345" i="8"/>
  <c r="L344" i="8"/>
  <c r="K344" i="8"/>
  <c r="L331" i="8"/>
  <c r="K331" i="8"/>
  <c r="L330" i="8"/>
  <c r="K330" i="8"/>
  <c r="L329" i="8"/>
  <c r="K329" i="8"/>
  <c r="L327" i="8"/>
  <c r="K327" i="8"/>
  <c r="L326" i="8"/>
  <c r="K326" i="8"/>
  <c r="L325" i="8"/>
  <c r="K325" i="8"/>
  <c r="L324" i="8"/>
  <c r="K324" i="8"/>
  <c r="L323" i="8"/>
  <c r="K323" i="8"/>
  <c r="L322" i="8"/>
  <c r="K322" i="8"/>
  <c r="L320" i="8"/>
  <c r="K320" i="8"/>
  <c r="L319" i="8"/>
  <c r="K319" i="8"/>
  <c r="L318" i="8"/>
  <c r="K318" i="8"/>
  <c r="L317" i="8"/>
  <c r="K317" i="8"/>
  <c r="L314" i="8"/>
  <c r="K314" i="8"/>
  <c r="L302" i="8"/>
  <c r="K302" i="8"/>
  <c r="L298" i="8"/>
  <c r="K298" i="8"/>
  <c r="L297" i="8"/>
  <c r="K297" i="8"/>
  <c r="L296" i="8"/>
  <c r="K296" i="8"/>
  <c r="L295" i="8"/>
  <c r="K295" i="8"/>
  <c r="L294" i="8"/>
  <c r="K294" i="8"/>
  <c r="L293" i="8"/>
  <c r="K293" i="8"/>
  <c r="L289" i="8"/>
  <c r="K289" i="8"/>
  <c r="W253" i="8"/>
  <c r="V253" i="8"/>
  <c r="U253" i="8"/>
  <c r="T253" i="8"/>
  <c r="S253" i="8"/>
  <c r="W252" i="8"/>
  <c r="V252" i="8"/>
  <c r="U252" i="8"/>
  <c r="T252" i="8"/>
  <c r="S252" i="8"/>
  <c r="W250" i="8"/>
  <c r="V250" i="8"/>
  <c r="U250" i="8"/>
  <c r="T250" i="8"/>
  <c r="S250" i="8"/>
  <c r="W249" i="8"/>
  <c r="V249" i="8"/>
  <c r="U249" i="8"/>
  <c r="T249" i="8"/>
  <c r="S249" i="8"/>
  <c r="W248" i="8"/>
  <c r="V248" i="8"/>
  <c r="U248" i="8"/>
  <c r="T248" i="8"/>
  <c r="S248" i="8"/>
  <c r="W244" i="8"/>
  <c r="V244" i="8"/>
  <c r="U244" i="8"/>
  <c r="T244" i="8"/>
  <c r="S244" i="8"/>
  <c r="W243" i="8"/>
  <c r="V243" i="8"/>
  <c r="U243" i="8"/>
  <c r="T243" i="8"/>
  <c r="S243" i="8"/>
  <c r="W242" i="8"/>
  <c r="V242" i="8"/>
  <c r="U242" i="8"/>
  <c r="T242" i="8"/>
  <c r="S242" i="8"/>
  <c r="W236" i="8"/>
  <c r="V236" i="8"/>
  <c r="U236" i="8"/>
  <c r="T236" i="8"/>
  <c r="S236" i="8"/>
  <c r="W235" i="8"/>
  <c r="V235" i="8"/>
  <c r="U235" i="8"/>
  <c r="T235" i="8"/>
  <c r="S235" i="8"/>
  <c r="W234" i="8"/>
  <c r="V234" i="8"/>
  <c r="U234" i="8"/>
  <c r="T234" i="8"/>
  <c r="S234" i="8"/>
  <c r="W232" i="8"/>
  <c r="V232" i="8"/>
  <c r="U232" i="8"/>
  <c r="T232" i="8"/>
  <c r="S232" i="8"/>
  <c r="W231" i="8"/>
  <c r="V231" i="8"/>
  <c r="U231" i="8"/>
  <c r="T231" i="8"/>
  <c r="S231" i="8"/>
  <c r="W230" i="8"/>
  <c r="V230" i="8"/>
  <c r="U230" i="8"/>
  <c r="T230" i="8"/>
  <c r="S230" i="8"/>
  <c r="W229" i="8"/>
  <c r="V229" i="8"/>
  <c r="U229" i="8"/>
  <c r="T229" i="8"/>
  <c r="S229" i="8"/>
  <c r="W228" i="8"/>
  <c r="V228" i="8"/>
  <c r="U228" i="8"/>
  <c r="T228" i="8"/>
  <c r="S228" i="8"/>
  <c r="W227" i="8"/>
  <c r="V227" i="8"/>
  <c r="U227" i="8"/>
  <c r="T227" i="8"/>
  <c r="S227" i="8"/>
  <c r="W225" i="8"/>
  <c r="V225" i="8"/>
  <c r="U225" i="8"/>
  <c r="T225" i="8"/>
  <c r="S225" i="8"/>
  <c r="W224" i="8"/>
  <c r="V224" i="8"/>
  <c r="U224" i="8"/>
  <c r="T224" i="8"/>
  <c r="S224" i="8"/>
  <c r="W223" i="8"/>
  <c r="V223" i="8"/>
  <c r="U223" i="8"/>
  <c r="T223" i="8"/>
  <c r="S223" i="8"/>
  <c r="W222" i="8"/>
  <c r="V222" i="8"/>
  <c r="U222" i="8"/>
  <c r="T222" i="8"/>
  <c r="S222" i="8"/>
  <c r="W217" i="8"/>
  <c r="V217" i="8"/>
  <c r="U217" i="8"/>
  <c r="T217" i="8"/>
  <c r="S217" i="8"/>
  <c r="W216" i="8"/>
  <c r="V216" i="8"/>
  <c r="U216" i="8"/>
  <c r="T216" i="8"/>
  <c r="S216" i="8"/>
  <c r="S206" i="7"/>
  <c r="S206" i="8"/>
  <c r="W203" i="8"/>
  <c r="V203" i="8"/>
  <c r="U203" i="8"/>
  <c r="T203" i="8"/>
  <c r="S203" i="8"/>
  <c r="W202" i="8"/>
  <c r="V202" i="8"/>
  <c r="U202" i="8"/>
  <c r="T202" i="8"/>
  <c r="S202" i="8"/>
  <c r="W201" i="8"/>
  <c r="V201" i="8"/>
  <c r="U201" i="8"/>
  <c r="T201" i="8"/>
  <c r="S201" i="8"/>
  <c r="W199" i="8"/>
  <c r="V199" i="8"/>
  <c r="U199" i="8"/>
  <c r="T199" i="8"/>
  <c r="S199" i="8"/>
  <c r="W198" i="8"/>
  <c r="V198" i="8"/>
  <c r="U198" i="8"/>
  <c r="T198" i="8"/>
  <c r="S198" i="8"/>
  <c r="W197" i="8"/>
  <c r="V197" i="8"/>
  <c r="U197" i="8"/>
  <c r="T197" i="8"/>
  <c r="S197" i="8"/>
  <c r="W196" i="8"/>
  <c r="V196" i="8"/>
  <c r="U196" i="8"/>
  <c r="T196" i="8"/>
  <c r="S196" i="8"/>
  <c r="W195" i="8"/>
  <c r="V195" i="8"/>
  <c r="U195" i="8"/>
  <c r="T195" i="8"/>
  <c r="S195" i="8"/>
  <c r="W194" i="8"/>
  <c r="V194" i="8"/>
  <c r="U194" i="8"/>
  <c r="T194" i="8"/>
  <c r="S194" i="8"/>
  <c r="W192" i="8"/>
  <c r="V192" i="8"/>
  <c r="U192" i="8"/>
  <c r="T192" i="8"/>
  <c r="S192" i="8"/>
  <c r="W191" i="8"/>
  <c r="V191" i="8"/>
  <c r="U191" i="8"/>
  <c r="T191" i="8"/>
  <c r="S191" i="8"/>
  <c r="W190" i="8"/>
  <c r="V190" i="8"/>
  <c r="U190" i="8"/>
  <c r="T190" i="8"/>
  <c r="S190" i="8"/>
  <c r="W189" i="8"/>
  <c r="V189" i="8"/>
  <c r="U189" i="8"/>
  <c r="T189" i="8"/>
  <c r="S189" i="8"/>
  <c r="W186" i="8"/>
  <c r="V186" i="8"/>
  <c r="U186" i="8"/>
  <c r="T186" i="8"/>
  <c r="S186" i="8"/>
  <c r="W174" i="8"/>
  <c r="V174" i="8"/>
  <c r="U174" i="8"/>
  <c r="T174" i="8"/>
  <c r="S174" i="8"/>
  <c r="W170" i="8"/>
  <c r="V170" i="8"/>
  <c r="U170" i="8"/>
  <c r="T170" i="8"/>
  <c r="S170" i="8"/>
  <c r="W169" i="8"/>
  <c r="V169" i="8"/>
  <c r="U169" i="8"/>
  <c r="T169" i="8"/>
  <c r="S169" i="8"/>
  <c r="W168" i="8"/>
  <c r="V168" i="8"/>
  <c r="U168" i="8"/>
  <c r="T168" i="8"/>
  <c r="S168" i="8"/>
  <c r="W167" i="8"/>
  <c r="V167" i="8"/>
  <c r="U167" i="8"/>
  <c r="T167" i="8"/>
  <c r="S167" i="8"/>
  <c r="W166" i="8"/>
  <c r="V166" i="8"/>
  <c r="U166" i="8"/>
  <c r="T166" i="8"/>
  <c r="S166" i="8"/>
  <c r="W165" i="8"/>
  <c r="V165" i="8"/>
  <c r="U165" i="8"/>
  <c r="T165" i="8"/>
  <c r="S165" i="8"/>
  <c r="W161" i="8"/>
  <c r="V161" i="8"/>
  <c r="U161" i="8"/>
  <c r="T161" i="8"/>
  <c r="S161" i="8"/>
  <c r="U145" i="7"/>
  <c r="U145" i="8"/>
  <c r="T145" i="7"/>
  <c r="T145" i="8"/>
  <c r="W144" i="7"/>
  <c r="W144" i="8"/>
  <c r="V144" i="7"/>
  <c r="V144" i="8"/>
  <c r="T143" i="7"/>
  <c r="T143" i="8"/>
  <c r="U140" i="7"/>
  <c r="U140" i="8"/>
  <c r="T140" i="7"/>
  <c r="T140" i="8"/>
  <c r="W139" i="7"/>
  <c r="W139" i="8"/>
  <c r="S139" i="7"/>
  <c r="S139" i="8"/>
  <c r="J126" i="8"/>
  <c r="I126" i="8"/>
  <c r="H126" i="8"/>
  <c r="J125" i="8"/>
  <c r="I125" i="8"/>
  <c r="H125" i="8"/>
  <c r="J123" i="8"/>
  <c r="I123" i="8"/>
  <c r="H123" i="8"/>
  <c r="J122" i="8"/>
  <c r="I122" i="8"/>
  <c r="H122" i="8"/>
  <c r="J121" i="8"/>
  <c r="I121" i="8"/>
  <c r="H121" i="8"/>
  <c r="J117" i="8"/>
  <c r="I117" i="8"/>
  <c r="H117" i="8"/>
  <c r="J116" i="8"/>
  <c r="I116" i="8"/>
  <c r="H116" i="8"/>
  <c r="J115" i="8"/>
  <c r="I115" i="8"/>
  <c r="H115" i="8"/>
  <c r="J109" i="8"/>
  <c r="I109" i="8"/>
  <c r="H109" i="8"/>
  <c r="J108" i="8"/>
  <c r="I108" i="8"/>
  <c r="H108" i="8"/>
  <c r="J107" i="8"/>
  <c r="I107" i="8"/>
  <c r="H107" i="8"/>
  <c r="J105" i="8"/>
  <c r="I105" i="8"/>
  <c r="H105" i="8"/>
  <c r="J104" i="8"/>
  <c r="I104" i="8"/>
  <c r="H104" i="8"/>
  <c r="J103" i="8"/>
  <c r="I103" i="8"/>
  <c r="H103" i="8"/>
  <c r="J102" i="8"/>
  <c r="I102" i="8"/>
  <c r="H102" i="8"/>
  <c r="J101" i="8"/>
  <c r="I101" i="8"/>
  <c r="H101" i="8"/>
  <c r="J100" i="8"/>
  <c r="I100" i="8"/>
  <c r="H100" i="8"/>
  <c r="J98" i="8"/>
  <c r="I98" i="8"/>
  <c r="H98" i="8"/>
  <c r="J97" i="8"/>
  <c r="I97" i="8"/>
  <c r="H97" i="8"/>
  <c r="J96" i="8"/>
  <c r="I96" i="8"/>
  <c r="H96" i="8"/>
  <c r="J95" i="8"/>
  <c r="I95" i="8"/>
  <c r="H95" i="8"/>
  <c r="J90" i="8"/>
  <c r="I90" i="8"/>
  <c r="H90" i="8"/>
  <c r="J89" i="8"/>
  <c r="I89" i="8"/>
  <c r="H89" i="8"/>
  <c r="I79" i="8"/>
  <c r="J79" i="8"/>
  <c r="H79" i="8"/>
  <c r="H68" i="8"/>
  <c r="I68" i="8"/>
  <c r="J68" i="8"/>
  <c r="H69" i="8"/>
  <c r="I69" i="8"/>
  <c r="J69" i="8"/>
  <c r="H70" i="8"/>
  <c r="I70" i="8"/>
  <c r="J70" i="8"/>
  <c r="H71" i="8"/>
  <c r="I71" i="8"/>
  <c r="J71" i="8"/>
  <c r="H72" i="8"/>
  <c r="I72" i="8"/>
  <c r="J72" i="8"/>
  <c r="H74" i="8"/>
  <c r="I74" i="8"/>
  <c r="J74" i="8"/>
  <c r="H75" i="8"/>
  <c r="I75" i="8"/>
  <c r="J75" i="8"/>
  <c r="H76" i="8"/>
  <c r="I76" i="8"/>
  <c r="J76" i="8"/>
  <c r="I67" i="8"/>
  <c r="J67" i="8"/>
  <c r="H67" i="8"/>
  <c r="I62" i="8"/>
  <c r="J62" i="8"/>
  <c r="I63" i="8"/>
  <c r="J63" i="8"/>
  <c r="I64" i="8"/>
  <c r="J64" i="8"/>
  <c r="I65" i="8"/>
  <c r="J65" i="8"/>
  <c r="H63" i="8"/>
  <c r="H64" i="8"/>
  <c r="H65" i="8"/>
  <c r="H62" i="8"/>
  <c r="I59" i="8"/>
  <c r="J59" i="8"/>
  <c r="H59" i="8"/>
  <c r="H39" i="8"/>
  <c r="I39" i="8"/>
  <c r="J39" i="8"/>
  <c r="H40" i="8"/>
  <c r="I40" i="8"/>
  <c r="J40" i="8"/>
  <c r="H41" i="8"/>
  <c r="I41" i="8"/>
  <c r="J41" i="8"/>
  <c r="H42" i="8"/>
  <c r="I42" i="8"/>
  <c r="J42" i="8"/>
  <c r="H43" i="8"/>
  <c r="I43" i="8"/>
  <c r="J43" i="8"/>
  <c r="I38" i="8"/>
  <c r="J38" i="8"/>
  <c r="H38" i="8"/>
  <c r="I33" i="8"/>
  <c r="J33" i="8"/>
  <c r="I34" i="8"/>
  <c r="J34" i="8"/>
  <c r="I35" i="8"/>
  <c r="J35" i="8"/>
  <c r="H34" i="8"/>
  <c r="H15" i="8"/>
  <c r="H16" i="7"/>
  <c r="H16" i="8"/>
  <c r="X206" i="7"/>
  <c r="X206" i="8"/>
  <c r="W206" i="7"/>
  <c r="W206" i="8"/>
  <c r="V206" i="7"/>
  <c r="V206" i="8"/>
  <c r="U206" i="7"/>
  <c r="U206" i="8"/>
  <c r="T206" i="7"/>
  <c r="X139" i="7"/>
  <c r="X139" i="8"/>
  <c r="X140" i="7"/>
  <c r="X140" i="8"/>
  <c r="BF66" i="1"/>
  <c r="X142" i="7"/>
  <c r="X143" i="7"/>
  <c r="X144" i="7"/>
  <c r="X144" i="8"/>
  <c r="X145" i="7"/>
  <c r="X159" i="7"/>
  <c r="X159" i="8" s="1"/>
  <c r="X160" i="7"/>
  <c r="X160" i="8" s="1"/>
  <c r="W160" i="7"/>
  <c r="V160" i="7"/>
  <c r="V160" i="8" s="1"/>
  <c r="U160" i="7"/>
  <c r="T160" i="7"/>
  <c r="T160" i="8" s="1"/>
  <c r="W159" i="7"/>
  <c r="W159" i="8" s="1"/>
  <c r="V159" i="7"/>
  <c r="V159" i="8" s="1"/>
  <c r="U159" i="7"/>
  <c r="U159" i="8" s="1"/>
  <c r="T159" i="7"/>
  <c r="T159" i="8" s="1"/>
  <c r="S160" i="7"/>
  <c r="S159" i="7"/>
  <c r="S159" i="8" s="1"/>
  <c r="R160" i="7"/>
  <c r="Q160" i="7"/>
  <c r="P160" i="7"/>
  <c r="O160" i="7"/>
  <c r="N160" i="7"/>
  <c r="M160" i="7"/>
  <c r="L160" i="7"/>
  <c r="K160" i="7"/>
  <c r="J160" i="7"/>
  <c r="I160" i="7"/>
  <c r="H160" i="7"/>
  <c r="G160" i="7"/>
  <c r="F160" i="7"/>
  <c r="E160" i="7"/>
  <c r="E162" i="7" s="1"/>
  <c r="D160" i="7"/>
  <c r="R159" i="7"/>
  <c r="Q159" i="7"/>
  <c r="P159" i="7"/>
  <c r="O159" i="7"/>
  <c r="N159" i="7"/>
  <c r="M159" i="7"/>
  <c r="L159" i="7"/>
  <c r="K159" i="7"/>
  <c r="J159" i="7"/>
  <c r="I159" i="7"/>
  <c r="H159" i="7"/>
  <c r="G159" i="7"/>
  <c r="F159" i="7"/>
  <c r="E159" i="7"/>
  <c r="D159" i="7"/>
  <c r="C160" i="7"/>
  <c r="C288" i="7" s="1"/>
  <c r="C159" i="7"/>
  <c r="H35" i="8"/>
  <c r="D206" i="7"/>
  <c r="D139" i="7"/>
  <c r="D155" i="7"/>
  <c r="D207" i="7"/>
  <c r="R206" i="7"/>
  <c r="Q206" i="7"/>
  <c r="P206" i="7"/>
  <c r="O206" i="7"/>
  <c r="N206" i="7"/>
  <c r="M206" i="7"/>
  <c r="L206" i="7"/>
  <c r="K206" i="7"/>
  <c r="J206" i="7"/>
  <c r="I206" i="7"/>
  <c r="H206" i="7"/>
  <c r="G206" i="7"/>
  <c r="F206" i="7"/>
  <c r="E206" i="7"/>
  <c r="C206" i="7"/>
  <c r="T180" i="7"/>
  <c r="T180" i="8" s="1"/>
  <c r="S155" i="7"/>
  <c r="S155" i="8"/>
  <c r="F283" i="7"/>
  <c r="C176" i="7"/>
  <c r="C181" i="7" s="1"/>
  <c r="W145" i="7"/>
  <c r="W145" i="8"/>
  <c r="V145" i="7"/>
  <c r="V145" i="8"/>
  <c r="S145" i="7"/>
  <c r="S149" i="7"/>
  <c r="R145" i="7"/>
  <c r="Q145" i="7"/>
  <c r="J273" i="7"/>
  <c r="P145" i="7"/>
  <c r="W149" i="7"/>
  <c r="V139" i="7"/>
  <c r="V149" i="7"/>
  <c r="T139" i="7"/>
  <c r="U139" i="7"/>
  <c r="V139" i="8"/>
  <c r="W155" i="7"/>
  <c r="W207" i="7"/>
  <c r="V140" i="7"/>
  <c r="V140" i="8"/>
  <c r="W140" i="7"/>
  <c r="W140" i="8"/>
  <c r="U143" i="7"/>
  <c r="U143" i="8"/>
  <c r="V143" i="7"/>
  <c r="V143" i="8"/>
  <c r="W143" i="7"/>
  <c r="W143" i="8"/>
  <c r="T144" i="7"/>
  <c r="T144" i="8"/>
  <c r="U144" i="7"/>
  <c r="U144" i="8"/>
  <c r="S144" i="7"/>
  <c r="S144" i="8"/>
  <c r="S143" i="7"/>
  <c r="S143" i="8"/>
  <c r="S140" i="7"/>
  <c r="K268" i="7"/>
  <c r="K268" i="8"/>
  <c r="R140" i="7"/>
  <c r="R143" i="7"/>
  <c r="R144" i="7"/>
  <c r="Q144" i="7"/>
  <c r="P144" i="7"/>
  <c r="O144" i="7"/>
  <c r="N144" i="7"/>
  <c r="M144" i="7"/>
  <c r="L144" i="7"/>
  <c r="K144" i="7"/>
  <c r="J144" i="7"/>
  <c r="I144" i="7"/>
  <c r="F272" i="7"/>
  <c r="H144" i="7"/>
  <c r="G144" i="7"/>
  <c r="F144" i="7"/>
  <c r="E144" i="7"/>
  <c r="D144" i="7"/>
  <c r="Q143" i="7"/>
  <c r="P143" i="7"/>
  <c r="O143" i="7"/>
  <c r="N143" i="7"/>
  <c r="M143" i="7"/>
  <c r="L143" i="7"/>
  <c r="K143" i="7"/>
  <c r="J143" i="7"/>
  <c r="I143" i="7"/>
  <c r="H143" i="7"/>
  <c r="G143" i="7"/>
  <c r="F143" i="7"/>
  <c r="E143" i="7"/>
  <c r="D143" i="7"/>
  <c r="Q140" i="7"/>
  <c r="P140" i="7"/>
  <c r="O140" i="7"/>
  <c r="N140" i="7"/>
  <c r="M140" i="7"/>
  <c r="L140" i="7"/>
  <c r="K140" i="7"/>
  <c r="G268" i="7"/>
  <c r="J140" i="7"/>
  <c r="I140" i="7"/>
  <c r="H140" i="7"/>
  <c r="G140" i="7"/>
  <c r="F140" i="7"/>
  <c r="E140" i="7"/>
  <c r="D140" i="7"/>
  <c r="J267" i="7"/>
  <c r="F139" i="7"/>
  <c r="E139" i="7"/>
  <c r="C144" i="7"/>
  <c r="C143" i="7"/>
  <c r="C140" i="7"/>
  <c r="C139" i="7"/>
  <c r="C155" i="7"/>
  <c r="C53" i="7"/>
  <c r="H18" i="7"/>
  <c r="H18" i="8"/>
  <c r="H14" i="8"/>
  <c r="H13" i="7"/>
  <c r="H13" i="8"/>
  <c r="G18" i="7"/>
  <c r="F18" i="7"/>
  <c r="E18" i="7"/>
  <c r="D18" i="7"/>
  <c r="G16" i="7"/>
  <c r="F16" i="7"/>
  <c r="E16" i="7"/>
  <c r="D16" i="7"/>
  <c r="G13" i="7"/>
  <c r="F13" i="7"/>
  <c r="E13" i="7"/>
  <c r="D13" i="7"/>
  <c r="C18" i="7"/>
  <c r="C12" i="7"/>
  <c r="C22" i="7"/>
  <c r="C16" i="7"/>
  <c r="C13" i="7"/>
  <c r="C28" i="7"/>
  <c r="B6" i="7"/>
  <c r="B7" i="8"/>
  <c r="B6" i="8"/>
  <c r="M381" i="7"/>
  <c r="L381" i="7"/>
  <c r="K381" i="7"/>
  <c r="J381" i="7"/>
  <c r="I381" i="7"/>
  <c r="H381" i="7"/>
  <c r="G381" i="7"/>
  <c r="F381" i="7"/>
  <c r="E381" i="7"/>
  <c r="D381" i="7"/>
  <c r="C381" i="7"/>
  <c r="M380" i="7"/>
  <c r="L380" i="7"/>
  <c r="K380" i="7"/>
  <c r="J380" i="7"/>
  <c r="I380" i="7"/>
  <c r="H380" i="7"/>
  <c r="G380" i="7"/>
  <c r="F380" i="7"/>
  <c r="E380" i="7"/>
  <c r="D380" i="7"/>
  <c r="C380" i="7"/>
  <c r="M378" i="7"/>
  <c r="L378" i="7"/>
  <c r="K378" i="7"/>
  <c r="J378" i="7"/>
  <c r="I378" i="7"/>
  <c r="H378" i="7"/>
  <c r="G378" i="7"/>
  <c r="F378" i="7"/>
  <c r="E378" i="7"/>
  <c r="D378" i="7"/>
  <c r="C378" i="7"/>
  <c r="M377" i="7"/>
  <c r="L377" i="7"/>
  <c r="K377" i="7"/>
  <c r="J377" i="7"/>
  <c r="I377" i="7"/>
  <c r="H377" i="7"/>
  <c r="G377" i="7"/>
  <c r="F377" i="7"/>
  <c r="E377" i="7"/>
  <c r="D377" i="7"/>
  <c r="C377" i="7"/>
  <c r="M376" i="7"/>
  <c r="L376" i="7"/>
  <c r="K376" i="7"/>
  <c r="J376" i="7"/>
  <c r="I376" i="7"/>
  <c r="H376" i="7"/>
  <c r="G376" i="7"/>
  <c r="F376" i="7"/>
  <c r="E376" i="7"/>
  <c r="D376" i="7"/>
  <c r="C376" i="7"/>
  <c r="M372" i="7"/>
  <c r="L372" i="7"/>
  <c r="K372" i="7"/>
  <c r="J372" i="7"/>
  <c r="I372" i="7"/>
  <c r="H372" i="7"/>
  <c r="G372" i="7"/>
  <c r="F372" i="7"/>
  <c r="E372" i="7"/>
  <c r="D372" i="7"/>
  <c r="C372" i="7"/>
  <c r="M371" i="7"/>
  <c r="L371" i="7"/>
  <c r="K371" i="7"/>
  <c r="J371" i="7"/>
  <c r="I371" i="7"/>
  <c r="H371" i="7"/>
  <c r="G371" i="7"/>
  <c r="F371" i="7"/>
  <c r="E371" i="7"/>
  <c r="D371" i="7"/>
  <c r="C371" i="7"/>
  <c r="M370" i="7"/>
  <c r="L370" i="7"/>
  <c r="K370" i="7"/>
  <c r="J370" i="7"/>
  <c r="I370" i="7"/>
  <c r="H370" i="7"/>
  <c r="G370" i="7"/>
  <c r="F370" i="7"/>
  <c r="E370" i="7"/>
  <c r="D370" i="7"/>
  <c r="C370" i="7"/>
  <c r="M364" i="7"/>
  <c r="L364" i="7"/>
  <c r="K364" i="7"/>
  <c r="J364" i="7"/>
  <c r="I364" i="7"/>
  <c r="H364" i="7"/>
  <c r="G364" i="7"/>
  <c r="F364" i="7"/>
  <c r="E364" i="7"/>
  <c r="D364" i="7"/>
  <c r="C364" i="7"/>
  <c r="M363" i="7"/>
  <c r="L363" i="7"/>
  <c r="K363" i="7"/>
  <c r="J363" i="7"/>
  <c r="I363" i="7"/>
  <c r="H363" i="7"/>
  <c r="G363" i="7"/>
  <c r="F363" i="7"/>
  <c r="E363" i="7"/>
  <c r="D363" i="7"/>
  <c r="C363" i="7"/>
  <c r="M362" i="7"/>
  <c r="L362" i="7"/>
  <c r="K362" i="7"/>
  <c r="J362" i="7"/>
  <c r="I362" i="7"/>
  <c r="H362" i="7"/>
  <c r="G362" i="7"/>
  <c r="F362" i="7"/>
  <c r="E362" i="7"/>
  <c r="D362" i="7"/>
  <c r="C362" i="7"/>
  <c r="M360" i="7"/>
  <c r="L360" i="7"/>
  <c r="K360" i="7"/>
  <c r="J360" i="7"/>
  <c r="I360" i="7"/>
  <c r="H360" i="7"/>
  <c r="G360" i="7"/>
  <c r="F360" i="7"/>
  <c r="E360" i="7"/>
  <c r="D360" i="7"/>
  <c r="C360" i="7"/>
  <c r="M359" i="7"/>
  <c r="L359" i="7"/>
  <c r="K359" i="7"/>
  <c r="J359" i="7"/>
  <c r="I359" i="7"/>
  <c r="H359" i="7"/>
  <c r="G359" i="7"/>
  <c r="F359" i="7"/>
  <c r="E359" i="7"/>
  <c r="D359" i="7"/>
  <c r="C359" i="7"/>
  <c r="M358" i="7"/>
  <c r="L358" i="7"/>
  <c r="K358" i="7"/>
  <c r="J358" i="7"/>
  <c r="I358" i="7"/>
  <c r="H358" i="7"/>
  <c r="G358" i="7"/>
  <c r="F358" i="7"/>
  <c r="E358" i="7"/>
  <c r="D358" i="7"/>
  <c r="C358" i="7"/>
  <c r="M357" i="7"/>
  <c r="L357" i="7"/>
  <c r="K357" i="7"/>
  <c r="J357" i="7"/>
  <c r="I357" i="7"/>
  <c r="H357" i="7"/>
  <c r="G357" i="7"/>
  <c r="F357" i="7"/>
  <c r="E357" i="7"/>
  <c r="D357" i="7"/>
  <c r="C357" i="7"/>
  <c r="M356" i="7"/>
  <c r="L356" i="7"/>
  <c r="K356" i="7"/>
  <c r="J356" i="7"/>
  <c r="I356" i="7"/>
  <c r="H356" i="7"/>
  <c r="G356" i="7"/>
  <c r="F356" i="7"/>
  <c r="E356" i="7"/>
  <c r="D356" i="7"/>
  <c r="C356" i="7"/>
  <c r="M355" i="7"/>
  <c r="L355" i="7"/>
  <c r="K355" i="7"/>
  <c r="J355" i="7"/>
  <c r="I355" i="7"/>
  <c r="H355" i="7"/>
  <c r="G355" i="7"/>
  <c r="F355" i="7"/>
  <c r="E355" i="7"/>
  <c r="D355" i="7"/>
  <c r="C355" i="7"/>
  <c r="M353" i="7"/>
  <c r="L353" i="7"/>
  <c r="K353" i="7"/>
  <c r="J353" i="7"/>
  <c r="I353" i="7"/>
  <c r="H353" i="7"/>
  <c r="G353" i="7"/>
  <c r="F353" i="7"/>
  <c r="E353" i="7"/>
  <c r="D353" i="7"/>
  <c r="C353" i="7"/>
  <c r="M352" i="7"/>
  <c r="L352" i="7"/>
  <c r="K352" i="7"/>
  <c r="J352" i="7"/>
  <c r="I352" i="7"/>
  <c r="H352" i="7"/>
  <c r="G352" i="7"/>
  <c r="F352" i="7"/>
  <c r="E352" i="7"/>
  <c r="D352" i="7"/>
  <c r="C352" i="7"/>
  <c r="M351" i="7"/>
  <c r="L351" i="7"/>
  <c r="K351" i="7"/>
  <c r="J351" i="7"/>
  <c r="I351" i="7"/>
  <c r="H351" i="7"/>
  <c r="G351" i="7"/>
  <c r="F351" i="7"/>
  <c r="E351" i="7"/>
  <c r="D351" i="7"/>
  <c r="C351" i="7"/>
  <c r="M350" i="7"/>
  <c r="L350" i="7"/>
  <c r="K350" i="7"/>
  <c r="J350" i="7"/>
  <c r="I350" i="7"/>
  <c r="H350" i="7"/>
  <c r="G350" i="7"/>
  <c r="F350" i="7"/>
  <c r="E350" i="7"/>
  <c r="D350" i="7"/>
  <c r="C350" i="7"/>
  <c r="M345" i="7"/>
  <c r="L345" i="7"/>
  <c r="K345" i="7"/>
  <c r="J345" i="7"/>
  <c r="I345" i="7"/>
  <c r="H345" i="7"/>
  <c r="G345" i="7"/>
  <c r="F345" i="7"/>
  <c r="E345" i="7"/>
  <c r="D345" i="7"/>
  <c r="C345" i="7"/>
  <c r="M344" i="7"/>
  <c r="L344" i="7"/>
  <c r="K344" i="7"/>
  <c r="J344" i="7"/>
  <c r="I344" i="7"/>
  <c r="H344" i="7"/>
  <c r="G344" i="7"/>
  <c r="F344" i="7"/>
  <c r="E344" i="7"/>
  <c r="D344" i="7"/>
  <c r="C344" i="7"/>
  <c r="M334" i="7"/>
  <c r="M334" i="8"/>
  <c r="K334" i="7"/>
  <c r="K334" i="8"/>
  <c r="J334" i="7"/>
  <c r="E334" i="7"/>
  <c r="D334" i="7"/>
  <c r="M331" i="7"/>
  <c r="L331" i="7"/>
  <c r="K331" i="7"/>
  <c r="J331" i="7"/>
  <c r="I331" i="7"/>
  <c r="H331" i="7"/>
  <c r="G331" i="7"/>
  <c r="F331" i="7"/>
  <c r="E331" i="7"/>
  <c r="D331" i="7"/>
  <c r="C331" i="7"/>
  <c r="M330" i="7"/>
  <c r="L330" i="7"/>
  <c r="K330" i="7"/>
  <c r="J330" i="7"/>
  <c r="I330" i="7"/>
  <c r="H330" i="7"/>
  <c r="G330" i="7"/>
  <c r="F330" i="7"/>
  <c r="E330" i="7"/>
  <c r="D330" i="7"/>
  <c r="C330" i="7"/>
  <c r="M329" i="7"/>
  <c r="L329" i="7"/>
  <c r="K329" i="7"/>
  <c r="J329" i="7"/>
  <c r="I329" i="7"/>
  <c r="H329" i="7"/>
  <c r="G329" i="7"/>
  <c r="F329" i="7"/>
  <c r="E329" i="7"/>
  <c r="D329" i="7"/>
  <c r="C329" i="7"/>
  <c r="M327" i="7"/>
  <c r="L327" i="7"/>
  <c r="K327" i="7"/>
  <c r="J327" i="7"/>
  <c r="I327" i="7"/>
  <c r="H327" i="7"/>
  <c r="G327" i="7"/>
  <c r="F327" i="7"/>
  <c r="E327" i="7"/>
  <c r="D327" i="7"/>
  <c r="C327" i="7"/>
  <c r="M326" i="7"/>
  <c r="L326" i="7"/>
  <c r="K326" i="7"/>
  <c r="J326" i="7"/>
  <c r="I326" i="7"/>
  <c r="H326" i="7"/>
  <c r="G326" i="7"/>
  <c r="F326" i="7"/>
  <c r="E326" i="7"/>
  <c r="D326" i="7"/>
  <c r="C326" i="7"/>
  <c r="M325" i="7"/>
  <c r="L325" i="7"/>
  <c r="K325" i="7"/>
  <c r="J325" i="7"/>
  <c r="I325" i="7"/>
  <c r="H325" i="7"/>
  <c r="G325" i="7"/>
  <c r="F325" i="7"/>
  <c r="E325" i="7"/>
  <c r="D325" i="7"/>
  <c r="C325" i="7"/>
  <c r="M324" i="7"/>
  <c r="L324" i="7"/>
  <c r="K324" i="7"/>
  <c r="J324" i="7"/>
  <c r="I324" i="7"/>
  <c r="H324" i="7"/>
  <c r="G324" i="7"/>
  <c r="F324" i="7"/>
  <c r="E324" i="7"/>
  <c r="D324" i="7"/>
  <c r="C324" i="7"/>
  <c r="M323" i="7"/>
  <c r="L323" i="7"/>
  <c r="K323" i="7"/>
  <c r="J323" i="7"/>
  <c r="I323" i="7"/>
  <c r="H323" i="7"/>
  <c r="G323" i="7"/>
  <c r="F323" i="7"/>
  <c r="E323" i="7"/>
  <c r="D323" i="7"/>
  <c r="C323" i="7"/>
  <c r="M322" i="7"/>
  <c r="L322" i="7"/>
  <c r="K322" i="7"/>
  <c r="J322" i="7"/>
  <c r="I322" i="7"/>
  <c r="H322" i="7"/>
  <c r="G322" i="7"/>
  <c r="F322" i="7"/>
  <c r="E322" i="7"/>
  <c r="D322" i="7"/>
  <c r="C322" i="7"/>
  <c r="C322" i="8"/>
  <c r="M320" i="7"/>
  <c r="L320" i="7"/>
  <c r="K320" i="7"/>
  <c r="J320" i="7"/>
  <c r="I320" i="7"/>
  <c r="H320" i="7"/>
  <c r="G320" i="7"/>
  <c r="F320" i="7"/>
  <c r="E320" i="7"/>
  <c r="D320" i="7"/>
  <c r="C320" i="7"/>
  <c r="M319" i="7"/>
  <c r="L319" i="7"/>
  <c r="K319" i="7"/>
  <c r="J319" i="7"/>
  <c r="I319" i="7"/>
  <c r="H319" i="7"/>
  <c r="G319" i="7"/>
  <c r="F319" i="7"/>
  <c r="E319" i="7"/>
  <c r="D319" i="7"/>
  <c r="C319" i="7"/>
  <c r="M318" i="7"/>
  <c r="L318" i="7"/>
  <c r="K318" i="7"/>
  <c r="J318" i="7"/>
  <c r="I318" i="7"/>
  <c r="H318" i="7"/>
  <c r="G318" i="7"/>
  <c r="F318" i="7"/>
  <c r="E318" i="7"/>
  <c r="D318" i="7"/>
  <c r="C318" i="7"/>
  <c r="M317" i="7"/>
  <c r="L317" i="7"/>
  <c r="K317" i="7"/>
  <c r="J317" i="7"/>
  <c r="I317" i="7"/>
  <c r="H317" i="7"/>
  <c r="G317" i="7"/>
  <c r="F317" i="7"/>
  <c r="E317" i="7"/>
  <c r="D317" i="7"/>
  <c r="C317" i="7"/>
  <c r="M314" i="7"/>
  <c r="L314" i="7"/>
  <c r="K314" i="7"/>
  <c r="J314" i="7"/>
  <c r="I314" i="7"/>
  <c r="H314" i="7"/>
  <c r="G314" i="7"/>
  <c r="F314" i="7"/>
  <c r="E314" i="7"/>
  <c r="D314" i="7"/>
  <c r="C314" i="7"/>
  <c r="M306" i="7"/>
  <c r="L306" i="7"/>
  <c r="K306" i="7"/>
  <c r="J306" i="7"/>
  <c r="I306" i="7"/>
  <c r="H306" i="7"/>
  <c r="G306" i="7"/>
  <c r="F306" i="7"/>
  <c r="E306" i="7"/>
  <c r="D306" i="7"/>
  <c r="C306" i="7"/>
  <c r="M302" i="7"/>
  <c r="L302" i="7"/>
  <c r="K302" i="7"/>
  <c r="J302" i="7"/>
  <c r="I302" i="7"/>
  <c r="H302" i="7"/>
  <c r="G302" i="7"/>
  <c r="F302" i="7"/>
  <c r="E302" i="7"/>
  <c r="D302" i="7"/>
  <c r="C302" i="7"/>
  <c r="M298" i="7"/>
  <c r="L298" i="7"/>
  <c r="K298" i="7"/>
  <c r="J298" i="7"/>
  <c r="I298" i="7"/>
  <c r="H298" i="7"/>
  <c r="G298" i="7"/>
  <c r="F298" i="7"/>
  <c r="E298" i="7"/>
  <c r="D298" i="7"/>
  <c r="C298" i="7"/>
  <c r="M297" i="7"/>
  <c r="L297" i="7"/>
  <c r="K297" i="7"/>
  <c r="J297" i="7"/>
  <c r="I297" i="7"/>
  <c r="H297" i="7"/>
  <c r="G297" i="7"/>
  <c r="F297" i="7"/>
  <c r="E297" i="7"/>
  <c r="D297" i="7"/>
  <c r="C297" i="7"/>
  <c r="M296" i="7"/>
  <c r="L296" i="7"/>
  <c r="K296" i="7"/>
  <c r="J296" i="7"/>
  <c r="I296" i="7"/>
  <c r="H296" i="7"/>
  <c r="G296" i="7"/>
  <c r="F296" i="7"/>
  <c r="E296" i="7"/>
  <c r="D296" i="7"/>
  <c r="C296" i="7"/>
  <c r="C296" i="8"/>
  <c r="M295" i="7"/>
  <c r="L295" i="7"/>
  <c r="K295" i="7"/>
  <c r="J295" i="7"/>
  <c r="I295" i="7"/>
  <c r="H295" i="7"/>
  <c r="G295" i="7"/>
  <c r="F295" i="7"/>
  <c r="E295" i="7"/>
  <c r="D295" i="7"/>
  <c r="C295" i="7"/>
  <c r="M294" i="7"/>
  <c r="L294" i="7"/>
  <c r="K294" i="7"/>
  <c r="J294" i="7"/>
  <c r="I294" i="7"/>
  <c r="H294" i="7"/>
  <c r="G294" i="7"/>
  <c r="F294" i="7"/>
  <c r="E294" i="7"/>
  <c r="D294" i="7"/>
  <c r="C294" i="7"/>
  <c r="M293" i="7"/>
  <c r="L293" i="7"/>
  <c r="K293" i="7"/>
  <c r="J293" i="7"/>
  <c r="I293" i="7"/>
  <c r="H293" i="7"/>
  <c r="G293" i="7"/>
  <c r="F293" i="7"/>
  <c r="E293" i="7"/>
  <c r="D293" i="7"/>
  <c r="C293" i="7"/>
  <c r="M289" i="7"/>
  <c r="L289" i="7"/>
  <c r="K289" i="7"/>
  <c r="J289" i="7"/>
  <c r="I289" i="7"/>
  <c r="H289" i="7"/>
  <c r="G289" i="7"/>
  <c r="F289" i="7"/>
  <c r="E289" i="7"/>
  <c r="D289" i="7"/>
  <c r="C289" i="7"/>
  <c r="J283" i="7"/>
  <c r="G283" i="7"/>
  <c r="L273" i="7"/>
  <c r="L273" i="8"/>
  <c r="L272" i="7"/>
  <c r="L272" i="8"/>
  <c r="K272" i="7"/>
  <c r="K272" i="8"/>
  <c r="I272" i="7"/>
  <c r="H272" i="7"/>
  <c r="E272" i="7"/>
  <c r="D272" i="7"/>
  <c r="H271" i="7"/>
  <c r="G271" i="7"/>
  <c r="D271" i="7"/>
  <c r="C271" i="7"/>
  <c r="M268" i="7"/>
  <c r="M268" i="8"/>
  <c r="L268" i="7"/>
  <c r="L268" i="8"/>
  <c r="H268" i="7"/>
  <c r="E268" i="7"/>
  <c r="D268" i="7"/>
  <c r="M267" i="7"/>
  <c r="M267" i="8"/>
  <c r="G267" i="7"/>
  <c r="D267" i="7"/>
  <c r="F22" i="7"/>
  <c r="E22" i="7"/>
  <c r="S62" i="6"/>
  <c r="V6" i="6"/>
  <c r="V32" i="6"/>
  <c r="S6" i="6"/>
  <c r="S32" i="6"/>
  <c r="T6" i="6"/>
  <c r="U6" i="6"/>
  <c r="U22" i="6"/>
  <c r="V42" i="6"/>
  <c r="S8" i="6"/>
  <c r="T8" i="6"/>
  <c r="U8" i="6"/>
  <c r="V8" i="6"/>
  <c r="S9" i="6"/>
  <c r="T9" i="6"/>
  <c r="U9" i="6"/>
  <c r="V9" i="6"/>
  <c r="S10" i="6"/>
  <c r="T10" i="6"/>
  <c r="U10" i="6"/>
  <c r="V10" i="6"/>
  <c r="BF45" i="1"/>
  <c r="S11" i="6"/>
  <c r="T11" i="6"/>
  <c r="U11" i="6"/>
  <c r="V11" i="6"/>
  <c r="S12" i="6"/>
  <c r="T12" i="6"/>
  <c r="U12" i="6"/>
  <c r="V12" i="6"/>
  <c r="S14" i="6"/>
  <c r="T14" i="6"/>
  <c r="U14" i="6"/>
  <c r="V14" i="6"/>
  <c r="S15" i="6"/>
  <c r="T15" i="6"/>
  <c r="U15" i="6"/>
  <c r="V15" i="6"/>
  <c r="S24" i="6"/>
  <c r="T24" i="6"/>
  <c r="U24" i="6"/>
  <c r="V24" i="6"/>
  <c r="S25" i="6"/>
  <c r="T25" i="6"/>
  <c r="U25" i="6"/>
  <c r="V25" i="6"/>
  <c r="S26" i="6"/>
  <c r="T26" i="6"/>
  <c r="U26" i="6"/>
  <c r="V26" i="6"/>
  <c r="S27" i="6"/>
  <c r="T27" i="6"/>
  <c r="U27" i="6"/>
  <c r="V27" i="6"/>
  <c r="S28" i="6"/>
  <c r="V28" i="6"/>
  <c r="S34" i="6"/>
  <c r="T34" i="6"/>
  <c r="U34" i="6"/>
  <c r="V34" i="6"/>
  <c r="S35" i="6"/>
  <c r="T35" i="6"/>
  <c r="U35" i="6"/>
  <c r="V35" i="6"/>
  <c r="S36" i="6"/>
  <c r="T36" i="6"/>
  <c r="U36" i="6"/>
  <c r="V36" i="6"/>
  <c r="S37" i="6"/>
  <c r="T37" i="6"/>
  <c r="U37" i="6"/>
  <c r="V37" i="6"/>
  <c r="S38" i="6"/>
  <c r="T38" i="6"/>
  <c r="V38" i="6"/>
  <c r="AG97" i="5"/>
  <c r="AG98" i="5"/>
  <c r="AG99" i="5"/>
  <c r="AG100" i="5"/>
  <c r="AG101" i="5"/>
  <c r="AG102" i="5"/>
  <c r="AG105" i="5"/>
  <c r="AG106" i="5"/>
  <c r="AG107" i="5"/>
  <c r="AG108" i="5"/>
  <c r="AG109" i="5"/>
  <c r="AG110" i="5"/>
  <c r="AG57" i="5"/>
  <c r="AG67" i="5"/>
  <c r="AG68" i="5"/>
  <c r="AG69" i="5"/>
  <c r="AG70" i="5"/>
  <c r="AG71" i="5"/>
  <c r="AG72" i="5"/>
  <c r="AG75" i="5"/>
  <c r="AG76" i="5"/>
  <c r="AG77" i="5"/>
  <c r="AG78" i="5"/>
  <c r="AG79" i="5"/>
  <c r="AG80" i="5"/>
  <c r="AG40" i="5"/>
  <c r="AG41" i="5"/>
  <c r="AG42" i="5"/>
  <c r="AG43" i="5"/>
  <c r="AG44" i="5"/>
  <c r="AG45" i="5"/>
  <c r="AG48" i="5"/>
  <c r="AG49" i="5"/>
  <c r="AG50" i="5"/>
  <c r="AG51" i="5"/>
  <c r="AG52" i="5"/>
  <c r="AG53" i="5"/>
  <c r="AG16" i="5"/>
  <c r="AG17" i="5"/>
  <c r="AG18" i="5"/>
  <c r="AG22" i="5"/>
  <c r="AG23" i="5"/>
  <c r="AG24" i="5"/>
  <c r="BF40" i="1"/>
  <c r="BF35" i="1"/>
  <c r="BF38" i="1"/>
  <c r="BF43" i="1"/>
  <c r="BF49" i="1"/>
  <c r="BF51" i="1"/>
  <c r="BF52" i="1"/>
  <c r="BF55" i="1"/>
  <c r="BF58" i="1"/>
  <c r="BF67" i="1"/>
  <c r="BF70" i="1"/>
  <c r="BF73" i="1"/>
  <c r="BF75" i="1"/>
  <c r="BF77" i="1"/>
  <c r="BF80" i="1"/>
  <c r="BF83" i="1"/>
  <c r="BF87" i="1"/>
  <c r="N62" i="6"/>
  <c r="O62" i="6"/>
  <c r="P62" i="6"/>
  <c r="Q62" i="6"/>
  <c r="R62" i="6"/>
  <c r="K273" i="7"/>
  <c r="K273" i="8"/>
  <c r="S145" i="8"/>
  <c r="M273" i="7"/>
  <c r="M273" i="8"/>
  <c r="U32" i="6"/>
  <c r="S22" i="6"/>
  <c r="L334" i="7"/>
  <c r="L334" i="8"/>
  <c r="L271" i="7"/>
  <c r="L271" i="8"/>
  <c r="I283" i="7"/>
  <c r="E267" i="7"/>
  <c r="J268" i="7"/>
  <c r="T22" i="6"/>
  <c r="T32" i="6"/>
  <c r="Q149" i="7"/>
  <c r="Q207" i="7"/>
  <c r="M271" i="7"/>
  <c r="M271" i="8"/>
  <c r="X143" i="8"/>
  <c r="G22" i="7"/>
  <c r="C267" i="7"/>
  <c r="G272" i="7"/>
  <c r="D22" i="7"/>
  <c r="T155" i="7"/>
  <c r="T139" i="8"/>
  <c r="T149" i="8"/>
  <c r="T149" i="7"/>
  <c r="K267" i="7"/>
  <c r="K267" i="8"/>
  <c r="C207" i="7"/>
  <c r="C335" i="7"/>
  <c r="G334" i="7"/>
  <c r="K207" i="7"/>
  <c r="H80" i="8"/>
  <c r="H12" i="8"/>
  <c r="H21" i="8"/>
  <c r="I271" i="7"/>
  <c r="H22" i="7"/>
  <c r="U149" i="7"/>
  <c r="U139" i="8"/>
  <c r="U149" i="8"/>
  <c r="U155" i="7"/>
  <c r="S42" i="6"/>
  <c r="E21" i="7"/>
  <c r="E155" i="7"/>
  <c r="H267" i="7"/>
  <c r="I268" i="7"/>
  <c r="L207" i="7"/>
  <c r="I207" i="7"/>
  <c r="J207" i="7"/>
  <c r="F335" i="7"/>
  <c r="J271" i="7"/>
  <c r="R149" i="7"/>
  <c r="F334" i="7"/>
  <c r="R207" i="7"/>
  <c r="X141" i="7"/>
  <c r="X142" i="8"/>
  <c r="U42" i="6"/>
  <c r="L267" i="7"/>
  <c r="L267" i="8"/>
  <c r="L277" i="8"/>
  <c r="K271" i="7"/>
  <c r="K271" i="8"/>
  <c r="M272" i="7"/>
  <c r="M272" i="8"/>
  <c r="C334" i="7"/>
  <c r="F155" i="7"/>
  <c r="P149" i="7"/>
  <c r="S207" i="7"/>
  <c r="S140" i="8"/>
  <c r="W155" i="8"/>
  <c r="W207" i="8"/>
  <c r="T206" i="8"/>
  <c r="H334" i="7"/>
  <c r="X149" i="7"/>
  <c r="X145" i="8"/>
  <c r="X149" i="8"/>
  <c r="Y142" i="8"/>
  <c r="I267" i="7"/>
  <c r="V22" i="6"/>
  <c r="M277" i="8"/>
  <c r="C54" i="7"/>
  <c r="C35" i="7"/>
  <c r="C268" i="7"/>
  <c r="V155" i="7"/>
  <c r="V155" i="8"/>
  <c r="V207" i="8"/>
  <c r="O207" i="7"/>
  <c r="P207" i="7"/>
  <c r="I335" i="7"/>
  <c r="F268" i="7"/>
  <c r="BB45" i="1"/>
  <c r="BF46" i="1"/>
  <c r="H207" i="7"/>
  <c r="X155" i="7"/>
  <c r="X155" i="8"/>
  <c r="X207" i="8"/>
  <c r="Y149" i="8"/>
  <c r="W160" i="8"/>
  <c r="H33" i="8"/>
  <c r="T42" i="6"/>
  <c r="BG60" i="1"/>
  <c r="BG61" i="1"/>
  <c r="BG64" i="1"/>
  <c r="M277" i="7"/>
  <c r="E207" i="7"/>
  <c r="F207" i="7"/>
  <c r="D335" i="7"/>
  <c r="M207" i="7"/>
  <c r="U207" i="7"/>
  <c r="I334" i="7"/>
  <c r="N207" i="7"/>
  <c r="V207" i="7"/>
  <c r="C283" i="7"/>
  <c r="H283" i="7"/>
  <c r="L277" i="7"/>
  <c r="J272" i="7"/>
  <c r="F267" i="7"/>
  <c r="E271" i="7"/>
  <c r="F271" i="7"/>
  <c r="C272" i="7"/>
  <c r="F21" i="7"/>
  <c r="G21" i="7"/>
  <c r="H21" i="7"/>
  <c r="H86" i="8"/>
  <c r="J277" i="7"/>
  <c r="S207" i="8"/>
  <c r="W149" i="8"/>
  <c r="H22" i="8"/>
  <c r="S149" i="8"/>
  <c r="V149" i="8"/>
  <c r="BF63" i="1"/>
  <c r="BF64" i="1"/>
  <c r="AF23" i="5"/>
  <c r="R37" i="6"/>
  <c r="R27" i="6"/>
  <c r="R38" i="6"/>
  <c r="R36" i="6"/>
  <c r="R35" i="6"/>
  <c r="R34" i="6"/>
  <c r="R28" i="6"/>
  <c r="R26" i="6"/>
  <c r="R25" i="6"/>
  <c r="R24" i="6"/>
  <c r="R15" i="6"/>
  <c r="R12" i="6"/>
  <c r="R11" i="6"/>
  <c r="R10" i="6"/>
  <c r="R9" i="6"/>
  <c r="R8" i="6"/>
  <c r="R6" i="6"/>
  <c r="BZ33" i="5"/>
  <c r="BZ34" i="5"/>
  <c r="BZ35" i="5"/>
  <c r="BZ36" i="5"/>
  <c r="BZ32" i="5"/>
  <c r="Y100" i="5"/>
  <c r="Y97" i="5"/>
  <c r="AC106" i="5"/>
  <c r="AD106" i="5"/>
  <c r="AE106" i="5"/>
  <c r="AF106" i="5"/>
  <c r="AC107" i="5"/>
  <c r="AD107" i="5"/>
  <c r="AE107" i="5"/>
  <c r="AF107" i="5"/>
  <c r="AC108" i="5"/>
  <c r="AD108" i="5"/>
  <c r="AE108" i="5"/>
  <c r="AF108" i="5"/>
  <c r="AC109" i="5"/>
  <c r="AD109" i="5"/>
  <c r="AE109" i="5"/>
  <c r="AF109" i="5"/>
  <c r="AC110" i="5"/>
  <c r="AD110" i="5"/>
  <c r="AE110" i="5"/>
  <c r="AF110" i="5"/>
  <c r="AF105" i="5"/>
  <c r="AF102" i="5"/>
  <c r="AF98" i="5"/>
  <c r="AF99" i="5"/>
  <c r="AF100" i="5"/>
  <c r="AF101" i="5"/>
  <c r="AF97" i="5"/>
  <c r="AF79" i="5"/>
  <c r="AE79" i="5"/>
  <c r="AF69" i="5"/>
  <c r="AF80" i="5"/>
  <c r="AC76" i="5"/>
  <c r="AD76" i="5"/>
  <c r="AE76" i="5"/>
  <c r="AF76" i="5"/>
  <c r="AC77" i="5"/>
  <c r="AD77" i="5"/>
  <c r="AE77" i="5"/>
  <c r="AF77" i="5"/>
  <c r="AC78" i="5"/>
  <c r="AD78" i="5"/>
  <c r="AE78" i="5"/>
  <c r="AF78" i="5"/>
  <c r="AC79" i="5"/>
  <c r="AD79" i="5"/>
  <c r="AC80" i="5"/>
  <c r="AD80" i="5"/>
  <c r="AE80" i="5"/>
  <c r="AC75" i="5"/>
  <c r="AF72" i="5"/>
  <c r="AF68" i="5"/>
  <c r="AF70" i="5"/>
  <c r="AF71" i="5"/>
  <c r="AF67" i="5"/>
  <c r="AF43" i="5"/>
  <c r="AF44" i="5"/>
  <c r="AF40" i="5"/>
  <c r="AC49" i="5"/>
  <c r="AD49" i="5"/>
  <c r="AE49" i="5"/>
  <c r="AF49" i="5"/>
  <c r="AC50" i="5"/>
  <c r="AD50" i="5"/>
  <c r="AE50" i="5"/>
  <c r="AF50" i="5"/>
  <c r="AC51" i="5"/>
  <c r="AD51" i="5"/>
  <c r="AE51" i="5"/>
  <c r="AF51" i="5"/>
  <c r="AC52" i="5"/>
  <c r="AD52" i="5"/>
  <c r="AE52" i="5"/>
  <c r="AF52" i="5"/>
  <c r="AC53" i="5"/>
  <c r="AD53" i="5"/>
  <c r="AE53" i="5"/>
  <c r="AF53" i="5"/>
  <c r="AF48" i="5"/>
  <c r="AF45" i="5"/>
  <c r="AF41" i="5"/>
  <c r="AF42" i="5"/>
  <c r="AF16" i="5"/>
  <c r="AF17" i="5"/>
  <c r="AF22" i="5"/>
  <c r="AF75" i="5"/>
  <c r="AE105" i="5"/>
  <c r="AD105" i="5"/>
  <c r="AC105" i="5"/>
  <c r="AD87" i="5"/>
  <c r="AC87" i="5"/>
  <c r="AE75" i="5"/>
  <c r="AD75" i="5"/>
  <c r="AC57" i="5"/>
  <c r="AE48" i="5"/>
  <c r="AD48" i="5"/>
  <c r="AC48" i="5"/>
  <c r="AC30" i="5"/>
  <c r="AC24" i="5"/>
  <c r="AC23" i="5"/>
  <c r="AC22" i="5"/>
  <c r="AE24" i="5"/>
  <c r="AD24" i="5"/>
  <c r="AE23" i="5"/>
  <c r="AD23" i="5"/>
  <c r="AE22" i="5"/>
  <c r="AD22" i="5"/>
  <c r="AD8" i="5"/>
  <c r="AC8" i="5"/>
  <c r="BE49" i="1"/>
  <c r="BA45" i="1"/>
  <c r="BE46" i="1"/>
  <c r="BE87" i="1"/>
  <c r="I51" i="1"/>
  <c r="I52" i="1"/>
  <c r="G85" i="1"/>
  <c r="I85" i="1"/>
  <c r="I83" i="1"/>
  <c r="I80" i="1"/>
  <c r="G79" i="1"/>
  <c r="H17" i="7"/>
  <c r="H17" i="8"/>
  <c r="G76" i="1"/>
  <c r="G77" i="1"/>
  <c r="I73" i="1"/>
  <c r="I70" i="1"/>
  <c r="G69" i="1"/>
  <c r="G70" i="1"/>
  <c r="I67" i="1"/>
  <c r="I64" i="1"/>
  <c r="I58" i="1"/>
  <c r="G57" i="1"/>
  <c r="G58" i="1"/>
  <c r="I55" i="1"/>
  <c r="G55" i="1"/>
  <c r="G51" i="1"/>
  <c r="G52" i="1"/>
  <c r="I40" i="1"/>
  <c r="G40" i="1"/>
  <c r="BD66" i="1"/>
  <c r="V142" i="7"/>
  <c r="BE51" i="1"/>
  <c r="BE83" i="1"/>
  <c r="BE80" i="1"/>
  <c r="BE77" i="1"/>
  <c r="BE75" i="1"/>
  <c r="BE73" i="1"/>
  <c r="BE70" i="1"/>
  <c r="BE66" i="1"/>
  <c r="R14" i="6"/>
  <c r="BE58" i="1"/>
  <c r="BE55" i="1"/>
  <c r="BE52" i="1"/>
  <c r="BE43" i="1"/>
  <c r="BE40" i="1"/>
  <c r="BE38" i="1"/>
  <c r="BE35" i="1"/>
  <c r="BD83" i="1"/>
  <c r="BC83" i="1"/>
  <c r="BB83" i="1"/>
  <c r="BA83" i="1"/>
  <c r="BD80" i="1"/>
  <c r="BC80" i="1"/>
  <c r="BB80" i="1"/>
  <c r="BA80" i="1"/>
  <c r="BD77" i="1"/>
  <c r="BC77" i="1"/>
  <c r="BB77" i="1"/>
  <c r="BA77" i="1"/>
  <c r="BD75" i="1"/>
  <c r="BC75" i="1"/>
  <c r="BB75" i="1"/>
  <c r="BA75" i="1"/>
  <c r="BD73" i="1"/>
  <c r="BC73" i="1"/>
  <c r="BB73" i="1"/>
  <c r="BA73" i="1"/>
  <c r="BD70" i="1"/>
  <c r="BC70" i="1"/>
  <c r="BB70" i="1"/>
  <c r="BA70" i="1"/>
  <c r="BD67" i="1"/>
  <c r="BC66" i="1"/>
  <c r="BB66" i="1"/>
  <c r="BA66" i="1"/>
  <c r="BD58" i="1"/>
  <c r="BC58" i="1"/>
  <c r="BB58" i="1"/>
  <c r="BA58" i="1"/>
  <c r="BD55" i="1"/>
  <c r="BC55" i="1"/>
  <c r="BB55" i="1"/>
  <c r="BA55" i="1"/>
  <c r="BD51" i="1"/>
  <c r="BD52" i="1"/>
  <c r="BC51" i="1"/>
  <c r="BC52" i="1"/>
  <c r="BB51" i="1"/>
  <c r="BB52" i="1"/>
  <c r="BA51" i="1"/>
  <c r="BA52" i="1"/>
  <c r="BC45" i="1"/>
  <c r="BG46" i="1"/>
  <c r="BD40" i="1"/>
  <c r="BC40" i="1"/>
  <c r="BB40" i="1"/>
  <c r="BA40" i="1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Q35" i="6"/>
  <c r="P35" i="6"/>
  <c r="P45" i="6" s="1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8" i="6"/>
  <c r="B37" i="6"/>
  <c r="B36" i="6"/>
  <c r="B35" i="6"/>
  <c r="B34" i="6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C25" i="6"/>
  <c r="D25" i="6"/>
  <c r="E25" i="6"/>
  <c r="E45" i="6" s="1"/>
  <c r="F25" i="6"/>
  <c r="G25" i="6"/>
  <c r="H25" i="6"/>
  <c r="I25" i="6"/>
  <c r="J25" i="6"/>
  <c r="K25" i="6"/>
  <c r="L25" i="6"/>
  <c r="M25" i="6"/>
  <c r="N25" i="6"/>
  <c r="O25" i="6"/>
  <c r="P25" i="6"/>
  <c r="Q25" i="6"/>
  <c r="C26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C27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C28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B25" i="6"/>
  <c r="B26" i="6"/>
  <c r="B27" i="6"/>
  <c r="B28" i="6"/>
  <c r="B24" i="6"/>
  <c r="Q8" i="6"/>
  <c r="Q9" i="6"/>
  <c r="Q10" i="6"/>
  <c r="Q12" i="6"/>
  <c r="Q15" i="6"/>
  <c r="O6" i="6"/>
  <c r="P6" i="6"/>
  <c r="Q6" i="6"/>
  <c r="O8" i="6"/>
  <c r="P8" i="6"/>
  <c r="O9" i="6"/>
  <c r="P9" i="6"/>
  <c r="O10" i="6"/>
  <c r="P10" i="6"/>
  <c r="O12" i="6"/>
  <c r="P12" i="6"/>
  <c r="O15" i="6"/>
  <c r="P15" i="6"/>
  <c r="N15" i="6"/>
  <c r="M15" i="6"/>
  <c r="L15" i="6"/>
  <c r="K15" i="6"/>
  <c r="J15" i="6"/>
  <c r="I15" i="6"/>
  <c r="H15" i="6"/>
  <c r="G15" i="6"/>
  <c r="F15" i="6"/>
  <c r="E15" i="6"/>
  <c r="D15" i="6"/>
  <c r="C15" i="6"/>
  <c r="N12" i="6"/>
  <c r="M12" i="6"/>
  <c r="L12" i="6"/>
  <c r="K12" i="6"/>
  <c r="J12" i="6"/>
  <c r="I12" i="6"/>
  <c r="H12" i="6"/>
  <c r="G12" i="6"/>
  <c r="F12" i="6"/>
  <c r="E12" i="6"/>
  <c r="D12" i="6"/>
  <c r="C12" i="6"/>
  <c r="N10" i="6"/>
  <c r="M10" i="6"/>
  <c r="L10" i="6"/>
  <c r="K10" i="6"/>
  <c r="J10" i="6"/>
  <c r="I10" i="6"/>
  <c r="H10" i="6"/>
  <c r="G10" i="6"/>
  <c r="F10" i="6"/>
  <c r="E10" i="6"/>
  <c r="D10" i="6"/>
  <c r="C10" i="6"/>
  <c r="N9" i="6"/>
  <c r="M9" i="6"/>
  <c r="L9" i="6"/>
  <c r="K9" i="6"/>
  <c r="J9" i="6"/>
  <c r="I9" i="6"/>
  <c r="H9" i="6"/>
  <c r="G9" i="6"/>
  <c r="F9" i="6"/>
  <c r="E9" i="6"/>
  <c r="D9" i="6"/>
  <c r="C9" i="6"/>
  <c r="N8" i="6"/>
  <c r="M8" i="6"/>
  <c r="L8" i="6"/>
  <c r="K8" i="6"/>
  <c r="J8" i="6"/>
  <c r="I8" i="6"/>
  <c r="H8" i="6"/>
  <c r="G8" i="6"/>
  <c r="F8" i="6"/>
  <c r="E8" i="6"/>
  <c r="D8" i="6"/>
  <c r="C8" i="6"/>
  <c r="N6" i="6"/>
  <c r="M6" i="6"/>
  <c r="L6" i="6"/>
  <c r="K6" i="6"/>
  <c r="J6" i="6"/>
  <c r="I6" i="6"/>
  <c r="H6" i="6"/>
  <c r="G6" i="6"/>
  <c r="F6" i="6"/>
  <c r="E6" i="6"/>
  <c r="D6" i="6"/>
  <c r="C6" i="6"/>
  <c r="B15" i="6"/>
  <c r="B12" i="6"/>
  <c r="B10" i="6"/>
  <c r="B9" i="6"/>
  <c r="B8" i="6"/>
  <c r="B6" i="6"/>
  <c r="A15" i="6"/>
  <c r="A14" i="6"/>
  <c r="A12" i="6"/>
  <c r="A11" i="6"/>
  <c r="A10" i="6"/>
  <c r="A9" i="6"/>
  <c r="A8" i="6"/>
  <c r="Y8" i="5"/>
  <c r="Y10" i="5"/>
  <c r="Y16" i="5" s="1"/>
  <c r="Y11" i="5"/>
  <c r="Y17" i="5" s="1"/>
  <c r="Y30" i="5"/>
  <c r="Y40" i="5"/>
  <c r="Y41" i="5"/>
  <c r="Y43" i="5"/>
  <c r="Y44" i="5"/>
  <c r="Y45" i="5"/>
  <c r="Y48" i="5"/>
  <c r="Y49" i="5"/>
  <c r="Y51" i="5"/>
  <c r="Y52" i="5"/>
  <c r="Y53" i="5"/>
  <c r="Y57" i="5"/>
  <c r="Y67" i="5"/>
  <c r="Y68" i="5"/>
  <c r="Y70" i="5"/>
  <c r="Y71" i="5"/>
  <c r="Y72" i="5"/>
  <c r="Y75" i="5"/>
  <c r="Y76" i="5"/>
  <c r="Y78" i="5"/>
  <c r="Y79" i="5"/>
  <c r="Y80" i="5"/>
  <c r="Y87" i="5"/>
  <c r="Y98" i="5"/>
  <c r="Y101" i="5"/>
  <c r="Y102" i="5"/>
  <c r="Y105" i="5"/>
  <c r="Y106" i="5"/>
  <c r="Y108" i="5"/>
  <c r="Y109" i="5"/>
  <c r="Y110" i="5"/>
  <c r="G63" i="1"/>
  <c r="G64" i="1"/>
  <c r="G87" i="1"/>
  <c r="G83" i="1"/>
  <c r="G73" i="1"/>
  <c r="G67" i="1"/>
  <c r="G49" i="1"/>
  <c r="G43" i="1"/>
  <c r="G38" i="1"/>
  <c r="G35" i="1"/>
  <c r="AY87" i="1"/>
  <c r="AY83" i="1"/>
  <c r="AY80" i="1"/>
  <c r="AY77" i="1"/>
  <c r="AY75" i="1"/>
  <c r="AY73" i="1"/>
  <c r="AY70" i="1"/>
  <c r="AY66" i="1"/>
  <c r="AY63" i="1"/>
  <c r="AY60" i="1"/>
  <c r="AY58" i="1"/>
  <c r="AY55" i="1"/>
  <c r="AY51" i="1"/>
  <c r="AY52" i="1"/>
  <c r="AY49" i="1"/>
  <c r="AY45" i="1"/>
  <c r="AY43" i="1"/>
  <c r="AY40" i="1"/>
  <c r="AY38" i="1"/>
  <c r="AY35" i="1"/>
  <c r="X45" i="5"/>
  <c r="X11" i="5"/>
  <c r="X23" i="5" s="1"/>
  <c r="X10" i="5"/>
  <c r="X22" i="5" s="1"/>
  <c r="X87" i="5"/>
  <c r="X57" i="5"/>
  <c r="X30" i="5"/>
  <c r="X8" i="5"/>
  <c r="X40" i="5"/>
  <c r="X41" i="5"/>
  <c r="X43" i="5"/>
  <c r="X44" i="5"/>
  <c r="X48" i="5"/>
  <c r="X49" i="5"/>
  <c r="X51" i="5"/>
  <c r="X52" i="5"/>
  <c r="X67" i="5"/>
  <c r="X68" i="5"/>
  <c r="X70" i="5"/>
  <c r="X71" i="5"/>
  <c r="X72" i="5"/>
  <c r="X75" i="5"/>
  <c r="X76" i="5"/>
  <c r="X78" i="5"/>
  <c r="X79" i="5"/>
  <c r="X80" i="5"/>
  <c r="X97" i="5"/>
  <c r="X98" i="5"/>
  <c r="X100" i="5"/>
  <c r="X101" i="5"/>
  <c r="X102" i="5"/>
  <c r="X105" i="5"/>
  <c r="X106" i="5"/>
  <c r="X108" i="5"/>
  <c r="X109" i="5"/>
  <c r="X110" i="5"/>
  <c r="AX35" i="1"/>
  <c r="AX38" i="1"/>
  <c r="AX40" i="1"/>
  <c r="AX43" i="1"/>
  <c r="AX45" i="1"/>
  <c r="X12" i="5"/>
  <c r="X18" i="5" s="1"/>
  <c r="AX49" i="1"/>
  <c r="AX51" i="1"/>
  <c r="AX52" i="1"/>
  <c r="AX55" i="1"/>
  <c r="AX58" i="1"/>
  <c r="AX66" i="1"/>
  <c r="AX67" i="1"/>
  <c r="AX70" i="1"/>
  <c r="AX73" i="1"/>
  <c r="AX75" i="1"/>
  <c r="AX77" i="1"/>
  <c r="AX80" i="1"/>
  <c r="AX83" i="1"/>
  <c r="AX87" i="1"/>
  <c r="W87" i="5"/>
  <c r="W57" i="5"/>
  <c r="W30" i="5"/>
  <c r="W8" i="5"/>
  <c r="W13" i="5"/>
  <c r="W19" i="5" s="1"/>
  <c r="W16" i="5"/>
  <c r="W17" i="5"/>
  <c r="W18" i="5"/>
  <c r="W22" i="5"/>
  <c r="W23" i="5"/>
  <c r="W24" i="5"/>
  <c r="W40" i="5"/>
  <c r="W41" i="5"/>
  <c r="W43" i="5"/>
  <c r="W44" i="5"/>
  <c r="W45" i="5"/>
  <c r="W48" i="5"/>
  <c r="W49" i="5"/>
  <c r="W51" i="5"/>
  <c r="W52" i="5"/>
  <c r="W53" i="5"/>
  <c r="W67" i="5"/>
  <c r="W68" i="5"/>
  <c r="W70" i="5"/>
  <c r="W71" i="5"/>
  <c r="W72" i="5"/>
  <c r="W75" i="5"/>
  <c r="W76" i="5"/>
  <c r="W78" i="5"/>
  <c r="W79" i="5"/>
  <c r="W80" i="5"/>
  <c r="W97" i="5"/>
  <c r="W98" i="5"/>
  <c r="W100" i="5"/>
  <c r="W101" i="5"/>
  <c r="W102" i="5"/>
  <c r="W105" i="5"/>
  <c r="W106" i="5"/>
  <c r="W108" i="5"/>
  <c r="W109" i="5"/>
  <c r="W110" i="5"/>
  <c r="AW45" i="1"/>
  <c r="O11" i="6"/>
  <c r="AW35" i="1"/>
  <c r="AW38" i="1"/>
  <c r="AW40" i="1"/>
  <c r="AW43" i="1"/>
  <c r="AW49" i="1"/>
  <c r="AW51" i="1"/>
  <c r="AW52" i="1"/>
  <c r="AW55" i="1"/>
  <c r="AW58" i="1"/>
  <c r="AW66" i="1"/>
  <c r="AW67" i="1"/>
  <c r="AW70" i="1"/>
  <c r="AW73" i="1"/>
  <c r="AW75" i="1"/>
  <c r="AW77" i="1"/>
  <c r="AW80" i="1"/>
  <c r="AW83" i="1"/>
  <c r="AW87" i="1"/>
  <c r="F57" i="1"/>
  <c r="AV40" i="1"/>
  <c r="V45" i="5"/>
  <c r="V13" i="5"/>
  <c r="V16" i="5"/>
  <c r="V17" i="5"/>
  <c r="V18" i="5"/>
  <c r="V22" i="5"/>
  <c r="V23" i="5"/>
  <c r="V24" i="5"/>
  <c r="V40" i="5"/>
  <c r="V41" i="5"/>
  <c r="V43" i="5"/>
  <c r="V44" i="5"/>
  <c r="V48" i="5"/>
  <c r="V49" i="5"/>
  <c r="V51" i="5"/>
  <c r="V52" i="5"/>
  <c r="V67" i="5"/>
  <c r="V68" i="5"/>
  <c r="V70" i="5"/>
  <c r="V71" i="5"/>
  <c r="V72" i="5"/>
  <c r="V75" i="5"/>
  <c r="V76" i="5"/>
  <c r="V78" i="5"/>
  <c r="V79" i="5"/>
  <c r="V80" i="5"/>
  <c r="V97" i="5"/>
  <c r="V98" i="5"/>
  <c r="V100" i="5"/>
  <c r="V101" i="5"/>
  <c r="V102" i="5"/>
  <c r="V105" i="5"/>
  <c r="V106" i="5"/>
  <c r="V108" i="5"/>
  <c r="V109" i="5"/>
  <c r="V110" i="5"/>
  <c r="AV45" i="1"/>
  <c r="N11" i="6"/>
  <c r="AV77" i="1"/>
  <c r="AV35" i="1"/>
  <c r="AV38" i="1"/>
  <c r="AV43" i="1"/>
  <c r="AV49" i="1"/>
  <c r="AV51" i="1"/>
  <c r="AV52" i="1"/>
  <c r="AV55" i="1"/>
  <c r="AV58" i="1"/>
  <c r="AV66" i="1"/>
  <c r="AV63" i="1"/>
  <c r="AV70" i="1"/>
  <c r="AV73" i="1"/>
  <c r="AV75" i="1"/>
  <c r="G75" i="1"/>
  <c r="AV80" i="1"/>
  <c r="AV83" i="1"/>
  <c r="AV87" i="1"/>
  <c r="K277" i="8"/>
  <c r="H335" i="7"/>
  <c r="X141" i="8"/>
  <c r="X148" i="8"/>
  <c r="X213" i="7"/>
  <c r="BB67" i="1"/>
  <c r="T142" i="7"/>
  <c r="BC63" i="1"/>
  <c r="BC64" i="1"/>
  <c r="U142" i="7"/>
  <c r="D283" i="7"/>
  <c r="J335" i="7"/>
  <c r="X207" i="7"/>
  <c r="M335" i="7"/>
  <c r="Y141" i="8"/>
  <c r="Y148" i="8"/>
  <c r="Y148" i="7"/>
  <c r="BE63" i="1"/>
  <c r="W142" i="7"/>
  <c r="V142" i="8"/>
  <c r="V141" i="7"/>
  <c r="C33" i="7"/>
  <c r="E283" i="7"/>
  <c r="T155" i="8"/>
  <c r="T207" i="8"/>
  <c r="K283" i="7"/>
  <c r="K283" i="8"/>
  <c r="K335" i="8"/>
  <c r="T207" i="7"/>
  <c r="K335" i="7"/>
  <c r="G207" i="7"/>
  <c r="E335" i="7"/>
  <c r="L283" i="7"/>
  <c r="L283" i="8"/>
  <c r="L335" i="8"/>
  <c r="U155" i="8"/>
  <c r="U207" i="8"/>
  <c r="G335" i="7"/>
  <c r="K277" i="7"/>
  <c r="M283" i="7"/>
  <c r="M283" i="8"/>
  <c r="M335" i="8"/>
  <c r="BD63" i="1"/>
  <c r="BD64" i="1"/>
  <c r="BA67" i="1"/>
  <c r="S142" i="7"/>
  <c r="I77" i="1"/>
  <c r="L335" i="7"/>
  <c r="X148" i="7"/>
  <c r="T181" i="7"/>
  <c r="D21" i="7"/>
  <c r="H91" i="8"/>
  <c r="BF60" i="1"/>
  <c r="BF61" i="1"/>
  <c r="AC25" i="5"/>
  <c r="AF24" i="5"/>
  <c r="AF18" i="5"/>
  <c r="G80" i="1"/>
  <c r="BB63" i="1"/>
  <c r="BB64" i="1"/>
  <c r="BC67" i="1"/>
  <c r="BE67" i="1"/>
  <c r="BE60" i="1"/>
  <c r="BE61" i="1"/>
  <c r="BE64" i="1"/>
  <c r="BC60" i="1"/>
  <c r="BC61" i="1"/>
  <c r="BA63" i="1"/>
  <c r="N14" i="6"/>
  <c r="O14" i="6"/>
  <c r="Q11" i="6"/>
  <c r="P11" i="6"/>
  <c r="Y12" i="5"/>
  <c r="G45" i="1"/>
  <c r="P14" i="6"/>
  <c r="Q14" i="6"/>
  <c r="AY64" i="1"/>
  <c r="AY61" i="1"/>
  <c r="AY67" i="1"/>
  <c r="X53" i="5"/>
  <c r="X17" i="5"/>
  <c r="AX63" i="1"/>
  <c r="AW63" i="1"/>
  <c r="AW60" i="1"/>
  <c r="V53" i="5"/>
  <c r="AV67" i="1"/>
  <c r="AV64" i="1"/>
  <c r="AV60" i="1"/>
  <c r="V213" i="7"/>
  <c r="V141" i="8"/>
  <c r="V148" i="8"/>
  <c r="V148" i="7"/>
  <c r="BD60" i="1"/>
  <c r="BD61" i="1"/>
  <c r="T141" i="7"/>
  <c r="T142" i="8"/>
  <c r="X218" i="7"/>
  <c r="X213" i="8"/>
  <c r="W142" i="8"/>
  <c r="W141" i="7"/>
  <c r="M270" i="7"/>
  <c r="M270" i="8"/>
  <c r="Y218" i="8"/>
  <c r="Y213" i="8"/>
  <c r="S141" i="7"/>
  <c r="S142" i="8"/>
  <c r="K270" i="7"/>
  <c r="K270" i="8"/>
  <c r="U141" i="7"/>
  <c r="U142" i="8"/>
  <c r="L270" i="7"/>
  <c r="L270" i="8"/>
  <c r="AE25" i="5"/>
  <c r="AD25" i="5"/>
  <c r="BB60" i="1"/>
  <c r="BB61" i="1"/>
  <c r="BA64" i="1"/>
  <c r="BA60" i="1"/>
  <c r="AV61" i="1"/>
  <c r="AX64" i="1"/>
  <c r="AX60" i="1"/>
  <c r="AX61" i="1"/>
  <c r="AW64" i="1"/>
  <c r="AW61" i="1"/>
  <c r="AU51" i="1"/>
  <c r="AU52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F38" i="1"/>
  <c r="F40" i="1"/>
  <c r="U24" i="5"/>
  <c r="U19" i="5"/>
  <c r="U16" i="5"/>
  <c r="U17" i="5"/>
  <c r="U18" i="5"/>
  <c r="U22" i="5"/>
  <c r="U23" i="5"/>
  <c r="U25" i="5"/>
  <c r="U40" i="5"/>
  <c r="U41" i="5"/>
  <c r="U43" i="5"/>
  <c r="U44" i="5"/>
  <c r="U45" i="5"/>
  <c r="U48" i="5"/>
  <c r="U49" i="5"/>
  <c r="U51" i="5"/>
  <c r="U52" i="5"/>
  <c r="U53" i="5"/>
  <c r="U67" i="5"/>
  <c r="U68" i="5"/>
  <c r="U70" i="5"/>
  <c r="U71" i="5"/>
  <c r="U72" i="5"/>
  <c r="U75" i="5"/>
  <c r="U76" i="5"/>
  <c r="U78" i="5"/>
  <c r="U79" i="5"/>
  <c r="U80" i="5"/>
  <c r="U97" i="5"/>
  <c r="U98" i="5"/>
  <c r="U100" i="5"/>
  <c r="U101" i="5"/>
  <c r="U102" i="5"/>
  <c r="U105" i="5"/>
  <c r="U106" i="5"/>
  <c r="U108" i="5"/>
  <c r="U109" i="5"/>
  <c r="U110" i="5"/>
  <c r="AU66" i="1"/>
  <c r="F69" i="1"/>
  <c r="F70" i="1"/>
  <c r="AT66" i="1"/>
  <c r="F35" i="1"/>
  <c r="F38" i="1"/>
  <c r="F43" i="1"/>
  <c r="F49" i="1"/>
  <c r="F51" i="1"/>
  <c r="F52" i="1"/>
  <c r="F55" i="1"/>
  <c r="F58" i="1"/>
  <c r="F63" i="1"/>
  <c r="F64" i="1"/>
  <c r="F67" i="1"/>
  <c r="F73" i="1"/>
  <c r="F76" i="1"/>
  <c r="F83" i="1"/>
  <c r="F85" i="1"/>
  <c r="F87" i="1"/>
  <c r="AU35" i="1"/>
  <c r="AU38" i="1"/>
  <c r="AU40" i="1"/>
  <c r="AU45" i="1"/>
  <c r="AU49" i="1"/>
  <c r="AU58" i="1"/>
  <c r="AU70" i="1"/>
  <c r="AU73" i="1"/>
  <c r="AU75" i="1"/>
  <c r="AU77" i="1"/>
  <c r="AU80" i="1"/>
  <c r="AU83" i="1"/>
  <c r="AU87" i="1"/>
  <c r="T141" i="8"/>
  <c r="T148" i="8"/>
  <c r="T213" i="7"/>
  <c r="T148" i="7"/>
  <c r="F77" i="1"/>
  <c r="G17" i="7"/>
  <c r="S213" i="7"/>
  <c r="S141" i="8"/>
  <c r="S148" i="8"/>
  <c r="S148" i="7"/>
  <c r="K269" i="7"/>
  <c r="W213" i="7"/>
  <c r="W141" i="8"/>
  <c r="W148" i="8"/>
  <c r="W148" i="7"/>
  <c r="M269" i="7"/>
  <c r="M14" i="6"/>
  <c r="R142" i="7"/>
  <c r="U148" i="7"/>
  <c r="U213" i="7"/>
  <c r="U141" i="8"/>
  <c r="U148" i="8"/>
  <c r="L269" i="7"/>
  <c r="L14" i="6"/>
  <c r="Q142" i="7"/>
  <c r="BA61" i="1"/>
  <c r="I61" i="1"/>
  <c r="X218" i="8"/>
  <c r="V218" i="7"/>
  <c r="V218" i="8"/>
  <c r="V213" i="8"/>
  <c r="G60" i="1"/>
  <c r="G61" i="1"/>
  <c r="M11" i="6"/>
  <c r="AY46" i="1"/>
  <c r="AU63" i="1"/>
  <c r="AU64" i="1"/>
  <c r="AU55" i="1"/>
  <c r="AU6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S83" i="1"/>
  <c r="AT83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F49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G58" i="1"/>
  <c r="U218" i="7"/>
  <c r="L341" i="7"/>
  <c r="L341" i="8"/>
  <c r="U213" i="8"/>
  <c r="I80" i="8"/>
  <c r="Q141" i="7"/>
  <c r="J270" i="7"/>
  <c r="Q142" i="8"/>
  <c r="I13" i="7"/>
  <c r="I13" i="8"/>
  <c r="S213" i="8"/>
  <c r="K341" i="7"/>
  <c r="K341" i="8"/>
  <c r="S218" i="7"/>
  <c r="M276" i="7"/>
  <c r="M269" i="8"/>
  <c r="M276" i="8"/>
  <c r="W218" i="7"/>
  <c r="W213" i="8"/>
  <c r="M341" i="7"/>
  <c r="M341" i="8"/>
  <c r="T213" i="8"/>
  <c r="T218" i="7"/>
  <c r="T218" i="8"/>
  <c r="R141" i="7"/>
  <c r="L269" i="8"/>
  <c r="L276" i="8"/>
  <c r="L276" i="7"/>
  <c r="K269" i="8"/>
  <c r="K276" i="8"/>
  <c r="K276" i="7"/>
  <c r="AU60" i="1"/>
  <c r="AU61" i="1"/>
  <c r="AT63" i="1"/>
  <c r="AT60" i="1"/>
  <c r="T110" i="5"/>
  <c r="T109" i="5"/>
  <c r="T108" i="5"/>
  <c r="T106" i="5"/>
  <c r="T105" i="5"/>
  <c r="T102" i="5"/>
  <c r="T101" i="5"/>
  <c r="T100" i="5"/>
  <c r="T98" i="5"/>
  <c r="T97" i="5"/>
  <c r="T80" i="5"/>
  <c r="T79" i="5"/>
  <c r="T78" i="5"/>
  <c r="T76" i="5"/>
  <c r="T75" i="5"/>
  <c r="T72" i="5"/>
  <c r="T71" i="5"/>
  <c r="T70" i="5"/>
  <c r="T68" i="5"/>
  <c r="T67" i="5"/>
  <c r="T53" i="5"/>
  <c r="T52" i="5"/>
  <c r="T51" i="5"/>
  <c r="T49" i="5"/>
  <c r="T48" i="5"/>
  <c r="T45" i="5"/>
  <c r="T44" i="5"/>
  <c r="T43" i="5"/>
  <c r="T41" i="5"/>
  <c r="T40" i="5"/>
  <c r="T25" i="5"/>
  <c r="T24" i="5"/>
  <c r="T23" i="5"/>
  <c r="T22" i="5"/>
  <c r="T19" i="5"/>
  <c r="T18" i="5"/>
  <c r="T17" i="5"/>
  <c r="T16" i="5"/>
  <c r="AT80" i="1"/>
  <c r="AT77" i="1"/>
  <c r="AT75" i="1"/>
  <c r="AT73" i="1"/>
  <c r="AT70" i="1"/>
  <c r="AT55" i="1"/>
  <c r="AT51" i="1"/>
  <c r="AT52" i="1"/>
  <c r="AT45" i="1"/>
  <c r="AT40" i="1"/>
  <c r="AT38" i="1"/>
  <c r="AT35" i="1"/>
  <c r="R148" i="7"/>
  <c r="R213" i="7"/>
  <c r="Q148" i="7"/>
  <c r="Q213" i="7"/>
  <c r="J269" i="7"/>
  <c r="W218" i="8"/>
  <c r="M346" i="7"/>
  <c r="M346" i="8"/>
  <c r="U218" i="8"/>
  <c r="L346" i="7"/>
  <c r="L346" i="8"/>
  <c r="K346" i="7"/>
  <c r="K346" i="8"/>
  <c r="S218" i="8"/>
  <c r="L11" i="6"/>
  <c r="AX46" i="1"/>
  <c r="AT67" i="1"/>
  <c r="AT61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S110" i="5"/>
  <c r="R110" i="5"/>
  <c r="Q110" i="5"/>
  <c r="P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S109" i="5"/>
  <c r="R109" i="5"/>
  <c r="Q109" i="5"/>
  <c r="P109" i="5"/>
  <c r="O109" i="5"/>
  <c r="N109" i="5"/>
  <c r="M109" i="5"/>
  <c r="L109" i="5"/>
  <c r="K109" i="5"/>
  <c r="J109" i="5"/>
  <c r="I109" i="5"/>
  <c r="H109" i="5"/>
  <c r="G109" i="5"/>
  <c r="F109" i="5"/>
  <c r="E109" i="5"/>
  <c r="D109" i="5"/>
  <c r="C109" i="5"/>
  <c r="S108" i="5"/>
  <c r="R108" i="5"/>
  <c r="Q108" i="5"/>
  <c r="P108" i="5"/>
  <c r="O108" i="5"/>
  <c r="N108" i="5"/>
  <c r="M108" i="5"/>
  <c r="L108" i="5"/>
  <c r="K108" i="5"/>
  <c r="J108" i="5"/>
  <c r="I108" i="5"/>
  <c r="H108" i="5"/>
  <c r="G108" i="5"/>
  <c r="F108" i="5"/>
  <c r="E108" i="5"/>
  <c r="D108" i="5"/>
  <c r="C108" i="5"/>
  <c r="S106" i="5"/>
  <c r="R106" i="5"/>
  <c r="Q106" i="5"/>
  <c r="P106" i="5"/>
  <c r="O106" i="5"/>
  <c r="N106" i="5"/>
  <c r="M106" i="5"/>
  <c r="L106" i="5"/>
  <c r="K106" i="5"/>
  <c r="J106" i="5"/>
  <c r="I106" i="5"/>
  <c r="H106" i="5"/>
  <c r="G106" i="5"/>
  <c r="F106" i="5"/>
  <c r="E106" i="5"/>
  <c r="D106" i="5"/>
  <c r="C106" i="5"/>
  <c r="S105" i="5"/>
  <c r="R105" i="5"/>
  <c r="Q105" i="5"/>
  <c r="P105" i="5"/>
  <c r="O105" i="5"/>
  <c r="N105" i="5"/>
  <c r="M105" i="5"/>
  <c r="L105" i="5"/>
  <c r="K105" i="5"/>
  <c r="J105" i="5"/>
  <c r="I105" i="5"/>
  <c r="H105" i="5"/>
  <c r="G105" i="5"/>
  <c r="F105" i="5"/>
  <c r="E105" i="5"/>
  <c r="D105" i="5"/>
  <c r="C105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C79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C49" i="5"/>
  <c r="C51" i="5"/>
  <c r="C52" i="5"/>
  <c r="C53" i="5"/>
  <c r="C48" i="5"/>
  <c r="F98" i="5"/>
  <c r="S102" i="5"/>
  <c r="R102" i="5"/>
  <c r="Q102" i="5"/>
  <c r="P102" i="5"/>
  <c r="O102" i="5"/>
  <c r="N102" i="5"/>
  <c r="M102" i="5"/>
  <c r="L102" i="5"/>
  <c r="K102" i="5"/>
  <c r="J102" i="5"/>
  <c r="I102" i="5"/>
  <c r="H102" i="5"/>
  <c r="G102" i="5"/>
  <c r="F102" i="5"/>
  <c r="S101" i="5"/>
  <c r="R101" i="5"/>
  <c r="Q101" i="5"/>
  <c r="P101" i="5"/>
  <c r="O101" i="5"/>
  <c r="N101" i="5"/>
  <c r="M101" i="5"/>
  <c r="L101" i="5"/>
  <c r="K101" i="5"/>
  <c r="J101" i="5"/>
  <c r="I101" i="5"/>
  <c r="H101" i="5"/>
  <c r="G101" i="5"/>
  <c r="F101" i="5"/>
  <c r="S100" i="5"/>
  <c r="R100" i="5"/>
  <c r="Q100" i="5"/>
  <c r="P100" i="5"/>
  <c r="O100" i="5"/>
  <c r="N100" i="5"/>
  <c r="M100" i="5"/>
  <c r="L100" i="5"/>
  <c r="K100" i="5"/>
  <c r="J100" i="5"/>
  <c r="I100" i="5"/>
  <c r="H100" i="5"/>
  <c r="G100" i="5"/>
  <c r="F100" i="5"/>
  <c r="S98" i="5"/>
  <c r="R98" i="5"/>
  <c r="Q98" i="5"/>
  <c r="P98" i="5"/>
  <c r="O98" i="5"/>
  <c r="N98" i="5"/>
  <c r="M98" i="5"/>
  <c r="L98" i="5"/>
  <c r="K98" i="5"/>
  <c r="J98" i="5"/>
  <c r="I98" i="5"/>
  <c r="H98" i="5"/>
  <c r="G98" i="5"/>
  <c r="S97" i="5"/>
  <c r="R97" i="5"/>
  <c r="Q97" i="5"/>
  <c r="P97" i="5"/>
  <c r="O97" i="5"/>
  <c r="N97" i="5"/>
  <c r="M97" i="5"/>
  <c r="L97" i="5"/>
  <c r="K97" i="5"/>
  <c r="J97" i="5"/>
  <c r="I97" i="5"/>
  <c r="H97" i="5"/>
  <c r="G97" i="5"/>
  <c r="F97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F41" i="5"/>
  <c r="F43" i="5"/>
  <c r="F44" i="5"/>
  <c r="F45" i="5"/>
  <c r="F40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C23" i="5"/>
  <c r="C24" i="5"/>
  <c r="C25" i="5"/>
  <c r="C22" i="5"/>
  <c r="F17" i="5"/>
  <c r="F18" i="5"/>
  <c r="F19" i="5"/>
  <c r="F16" i="5"/>
  <c r="J341" i="7"/>
  <c r="Q218" i="7"/>
  <c r="I15" i="8"/>
  <c r="I16" i="7"/>
  <c r="I16" i="8"/>
  <c r="J276" i="7"/>
  <c r="R218" i="7"/>
  <c r="AT64" i="1"/>
  <c r="I17" i="7"/>
  <c r="I17" i="8"/>
  <c r="I14" i="8"/>
  <c r="I21" i="8"/>
  <c r="I21" i="7"/>
  <c r="J346" i="7"/>
  <c r="B57" i="1"/>
  <c r="AG45" i="1"/>
  <c r="AH45" i="1"/>
  <c r="C76" i="1"/>
  <c r="D17" i="7"/>
  <c r="E40" i="1"/>
  <c r="I91" i="8"/>
  <c r="I86" i="8"/>
  <c r="I18" i="7"/>
  <c r="C85" i="1"/>
  <c r="D85" i="1"/>
  <c r="E85" i="1"/>
  <c r="B85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F35" i="1"/>
  <c r="E87" i="1"/>
  <c r="D87" i="1"/>
  <c r="C87" i="1"/>
  <c r="C83" i="1"/>
  <c r="D83" i="1"/>
  <c r="E83" i="1"/>
  <c r="B83" i="1"/>
  <c r="C73" i="1"/>
  <c r="D73" i="1"/>
  <c r="E73" i="1"/>
  <c r="B73" i="1"/>
  <c r="D43" i="1"/>
  <c r="E43" i="1"/>
  <c r="C43" i="1"/>
  <c r="C38" i="1"/>
  <c r="B55" i="1"/>
  <c r="C77" i="1"/>
  <c r="C51" i="1"/>
  <c r="E76" i="1"/>
  <c r="E69" i="1"/>
  <c r="E70" i="1"/>
  <c r="E57" i="1"/>
  <c r="E58" i="1"/>
  <c r="D76" i="1"/>
  <c r="D69" i="1"/>
  <c r="D70" i="1"/>
  <c r="D57" i="1"/>
  <c r="D58" i="1"/>
  <c r="C69" i="1"/>
  <c r="C70" i="1"/>
  <c r="C57" i="1"/>
  <c r="C58" i="1"/>
  <c r="B76" i="1"/>
  <c r="B69" i="1"/>
  <c r="B70" i="1"/>
  <c r="B58" i="1"/>
  <c r="AF45" i="1"/>
  <c r="AB45" i="1"/>
  <c r="AC45" i="1"/>
  <c r="AG46" i="1"/>
  <c r="AD45" i="1"/>
  <c r="AH46" i="1"/>
  <c r="AE45" i="1"/>
  <c r="AR75" i="1"/>
  <c r="AN77" i="1"/>
  <c r="AJ77" i="1"/>
  <c r="AP66" i="1"/>
  <c r="M142" i="7"/>
  <c r="AQ51" i="1"/>
  <c r="AQ52" i="1"/>
  <c r="AP45" i="1"/>
  <c r="AQ40" i="1"/>
  <c r="I22" i="7"/>
  <c r="I18" i="8"/>
  <c r="I22" i="8"/>
  <c r="B77" i="1"/>
  <c r="C17" i="7"/>
  <c r="D77" i="1"/>
  <c r="E17" i="7"/>
  <c r="E77" i="1"/>
  <c r="F17" i="7"/>
  <c r="M141" i="7"/>
  <c r="AP63" i="1"/>
  <c r="AP60" i="1"/>
  <c r="H14" i="6"/>
  <c r="AT46" i="1"/>
  <c r="H11" i="6"/>
  <c r="AF46" i="1"/>
  <c r="B45" i="1"/>
  <c r="M213" i="7"/>
  <c r="M148" i="7"/>
  <c r="AM66" i="1"/>
  <c r="J142" i="7"/>
  <c r="AR77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P67" i="1"/>
  <c r="AP40" i="1"/>
  <c r="AR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P64" i="1"/>
  <c r="AE66" i="1"/>
  <c r="AE63" i="1"/>
  <c r="AE60" i="1"/>
  <c r="AG66" i="1"/>
  <c r="AH66" i="1"/>
  <c r="AI66" i="1"/>
  <c r="AJ66" i="1"/>
  <c r="AK66" i="1"/>
  <c r="H142" i="7"/>
  <c r="AL66" i="1"/>
  <c r="I142" i="7"/>
  <c r="AN66" i="1"/>
  <c r="AQ66" i="1"/>
  <c r="N142" i="7"/>
  <c r="AR66" i="1"/>
  <c r="O142" i="7"/>
  <c r="AO66" i="1"/>
  <c r="L142" i="7"/>
  <c r="AS66" i="1"/>
  <c r="P142" i="7"/>
  <c r="AC51" i="1"/>
  <c r="AC52" i="1"/>
  <c r="AD51" i="1"/>
  <c r="AD52" i="1"/>
  <c r="AE51" i="1"/>
  <c r="AE52" i="1"/>
  <c r="AF51" i="1"/>
  <c r="AF52" i="1"/>
  <c r="AG51" i="1"/>
  <c r="AG52" i="1"/>
  <c r="AH51" i="1"/>
  <c r="AH52" i="1"/>
  <c r="AI51" i="1"/>
  <c r="AI52" i="1"/>
  <c r="AJ51" i="1"/>
  <c r="AJ52" i="1"/>
  <c r="AK51" i="1"/>
  <c r="AK52" i="1"/>
  <c r="AL51" i="1"/>
  <c r="AL52" i="1"/>
  <c r="AM51" i="1"/>
  <c r="AM52" i="1"/>
  <c r="AN51" i="1"/>
  <c r="AN52" i="1"/>
  <c r="AO51" i="1"/>
  <c r="AO52" i="1"/>
  <c r="AP51" i="1"/>
  <c r="AP52" i="1"/>
  <c r="AR51" i="1"/>
  <c r="AR52" i="1"/>
  <c r="AS51" i="1"/>
  <c r="AS52" i="1"/>
  <c r="AB51" i="1"/>
  <c r="B51" i="1"/>
  <c r="AN45" i="1"/>
  <c r="AM45" i="1"/>
  <c r="E11" i="6"/>
  <c r="AL45" i="1"/>
  <c r="D11" i="6"/>
  <c r="AK45" i="1"/>
  <c r="AJ45" i="1"/>
  <c r="AI45" i="1"/>
  <c r="AI46" i="1"/>
  <c r="AO45" i="1"/>
  <c r="G11" i="6"/>
  <c r="AQ45" i="1"/>
  <c r="AR45" i="1"/>
  <c r="AS45" i="1"/>
  <c r="AO40" i="1"/>
  <c r="C40" i="1"/>
  <c r="D40" i="1"/>
  <c r="B40" i="1"/>
  <c r="AS40" i="1"/>
  <c r="I141" i="7"/>
  <c r="F270" i="7"/>
  <c r="F14" i="6"/>
  <c r="K142" i="7"/>
  <c r="J141" i="7"/>
  <c r="AI67" i="1"/>
  <c r="F142" i="7"/>
  <c r="L141" i="7"/>
  <c r="AH67" i="1"/>
  <c r="E142" i="7"/>
  <c r="H141" i="7"/>
  <c r="B14" i="6"/>
  <c r="G142" i="7"/>
  <c r="P141" i="7"/>
  <c r="I270" i="7"/>
  <c r="O141" i="7"/>
  <c r="AG63" i="1"/>
  <c r="AG60" i="1"/>
  <c r="D142" i="7"/>
  <c r="N141" i="7"/>
  <c r="H270" i="7"/>
  <c r="M218" i="7"/>
  <c r="AJ46" i="1"/>
  <c r="B11" i="6"/>
  <c r="AK46" i="1"/>
  <c r="C11" i="6"/>
  <c r="AS46" i="1"/>
  <c r="K11" i="6"/>
  <c r="AW46" i="1"/>
  <c r="AQ67" i="1"/>
  <c r="I14" i="6"/>
  <c r="J11" i="6"/>
  <c r="AV46" i="1"/>
  <c r="AL67" i="1"/>
  <c r="D14" i="6"/>
  <c r="AR63" i="1"/>
  <c r="J14" i="6"/>
  <c r="E45" i="1"/>
  <c r="F11" i="6"/>
  <c r="AU46" i="1"/>
  <c r="I11" i="6"/>
  <c r="AK67" i="1"/>
  <c r="C14" i="6"/>
  <c r="AS63" i="1"/>
  <c r="K14" i="6"/>
  <c r="AO67" i="1"/>
  <c r="G14" i="6"/>
  <c r="AM63" i="1"/>
  <c r="AM60" i="1"/>
  <c r="AM61" i="1"/>
  <c r="E14" i="6"/>
  <c r="AR46" i="1"/>
  <c r="F45" i="1"/>
  <c r="AM46" i="1"/>
  <c r="AQ46" i="1"/>
  <c r="AN46" i="1"/>
  <c r="AO46" i="1"/>
  <c r="AL46" i="1"/>
  <c r="AP46" i="1"/>
  <c r="AM67" i="1"/>
  <c r="C45" i="1"/>
  <c r="C46" i="1"/>
  <c r="AI63" i="1"/>
  <c r="AI64" i="1"/>
  <c r="D45" i="1"/>
  <c r="AK63" i="1"/>
  <c r="AK64" i="1"/>
  <c r="AR67" i="1"/>
  <c r="AJ67" i="1"/>
  <c r="AJ63" i="1"/>
  <c r="AJ60" i="1"/>
  <c r="AN63" i="1"/>
  <c r="AN60" i="1"/>
  <c r="AH63" i="1"/>
  <c r="AH60" i="1"/>
  <c r="AH61" i="1"/>
  <c r="AS67" i="1"/>
  <c r="AS64" i="1"/>
  <c r="AS60" i="1"/>
  <c r="AS61" i="1"/>
  <c r="AL63" i="1"/>
  <c r="AL60" i="1"/>
  <c r="AL61" i="1"/>
  <c r="AO63" i="1"/>
  <c r="AP61" i="1"/>
  <c r="AQ63" i="1"/>
  <c r="AR64" i="1"/>
  <c r="AR60" i="1"/>
  <c r="AN67" i="1"/>
  <c r="D49" i="1"/>
  <c r="E49" i="1"/>
  <c r="C49" i="1"/>
  <c r="E38" i="1"/>
  <c r="D38" i="1"/>
  <c r="D35" i="1"/>
  <c r="E35" i="1"/>
  <c r="C35" i="1"/>
  <c r="D141" i="7"/>
  <c r="J213" i="7"/>
  <c r="J148" i="7"/>
  <c r="E141" i="7"/>
  <c r="D270" i="7"/>
  <c r="H213" i="7"/>
  <c r="H148" i="7"/>
  <c r="K141" i="7"/>
  <c r="G270" i="7"/>
  <c r="AM64" i="1"/>
  <c r="N213" i="7"/>
  <c r="N148" i="7"/>
  <c r="H269" i="7"/>
  <c r="P148" i="7"/>
  <c r="P213" i="7"/>
  <c r="L148" i="7"/>
  <c r="L213" i="7"/>
  <c r="O213" i="7"/>
  <c r="O148" i="7"/>
  <c r="I269" i="7"/>
  <c r="G141" i="7"/>
  <c r="E270" i="7"/>
  <c r="F141" i="7"/>
  <c r="I213" i="7"/>
  <c r="F269" i="7"/>
  <c r="I148" i="7"/>
  <c r="F46" i="1"/>
  <c r="G46" i="1"/>
  <c r="AR61" i="1"/>
  <c r="F60" i="1"/>
  <c r="D46" i="1"/>
  <c r="E46" i="1"/>
  <c r="AK60" i="1"/>
  <c r="AK61" i="1"/>
  <c r="AI60" i="1"/>
  <c r="AI61" i="1"/>
  <c r="AH64" i="1"/>
  <c r="AN64" i="1"/>
  <c r="AJ64" i="1"/>
  <c r="AN61" i="1"/>
  <c r="AJ61" i="1"/>
  <c r="D60" i="1"/>
  <c r="D61" i="1"/>
  <c r="AL64" i="1"/>
  <c r="AO64" i="1"/>
  <c r="AO60" i="1"/>
  <c r="AQ64" i="1"/>
  <c r="AQ60" i="1"/>
  <c r="AQ61" i="1"/>
  <c r="AC66" i="1"/>
  <c r="AC63" i="1"/>
  <c r="AC64" i="1"/>
  <c r="AD66" i="1"/>
  <c r="AE64" i="1"/>
  <c r="AF66" i="1"/>
  <c r="C142" i="7"/>
  <c r="AE61" i="1"/>
  <c r="AB66" i="1"/>
  <c r="AC58" i="1"/>
  <c r="AD58" i="1"/>
  <c r="AE58" i="1"/>
  <c r="AF58" i="1"/>
  <c r="AC55" i="1"/>
  <c r="AD55" i="1"/>
  <c r="AE55" i="1"/>
  <c r="AF55" i="1"/>
  <c r="AG55" i="1"/>
  <c r="AC73" i="1"/>
  <c r="AD73" i="1"/>
  <c r="AE73" i="1"/>
  <c r="AF73" i="1"/>
  <c r="AG73" i="1"/>
  <c r="AE67" i="1"/>
  <c r="AG67" i="1"/>
  <c r="AC70" i="1"/>
  <c r="AD70" i="1"/>
  <c r="AE70" i="1"/>
  <c r="AF70" i="1"/>
  <c r="AG70" i="1"/>
  <c r="AB73" i="1"/>
  <c r="AB70" i="1"/>
  <c r="AB58" i="1"/>
  <c r="AB55" i="1"/>
  <c r="AB52" i="1"/>
  <c r="C67" i="1"/>
  <c r="D67" i="1"/>
  <c r="E67" i="1"/>
  <c r="C63" i="1"/>
  <c r="C64" i="1"/>
  <c r="D63" i="1"/>
  <c r="D64" i="1"/>
  <c r="E63" i="1"/>
  <c r="E64" i="1"/>
  <c r="C55" i="1"/>
  <c r="D55" i="1"/>
  <c r="E55" i="1"/>
  <c r="C52" i="1"/>
  <c r="D51" i="1"/>
  <c r="D52" i="1"/>
  <c r="E51" i="1"/>
  <c r="E52" i="1"/>
  <c r="B52" i="1"/>
  <c r="B66" i="1"/>
  <c r="G213" i="7"/>
  <c r="E269" i="7"/>
  <c r="G148" i="7"/>
  <c r="P218" i="7"/>
  <c r="I276" i="7"/>
  <c r="H276" i="7"/>
  <c r="C141" i="7"/>
  <c r="C270" i="7"/>
  <c r="J218" i="7"/>
  <c r="F276" i="7"/>
  <c r="E213" i="7"/>
  <c r="E148" i="7"/>
  <c r="D269" i="7"/>
  <c r="O218" i="7"/>
  <c r="I341" i="7"/>
  <c r="L218" i="7"/>
  <c r="N218" i="7"/>
  <c r="H341" i="7"/>
  <c r="D213" i="7"/>
  <c r="D148" i="7"/>
  <c r="K213" i="7"/>
  <c r="G269" i="7"/>
  <c r="K148" i="7"/>
  <c r="I218" i="7"/>
  <c r="F341" i="7"/>
  <c r="F213" i="7"/>
  <c r="F148" i="7"/>
  <c r="B63" i="1"/>
  <c r="B64" i="1"/>
  <c r="C15" i="7"/>
  <c r="H218" i="7"/>
  <c r="AO61" i="1"/>
  <c r="F61" i="1"/>
  <c r="E60" i="1"/>
  <c r="E61" i="1"/>
  <c r="B67" i="1"/>
  <c r="AB67" i="1"/>
  <c r="AF63" i="1"/>
  <c r="AC67" i="1"/>
  <c r="AD67" i="1"/>
  <c r="AD63" i="1"/>
  <c r="AD60" i="1"/>
  <c r="AD61" i="1"/>
  <c r="AC60" i="1"/>
  <c r="AC61" i="1"/>
  <c r="AG64" i="1"/>
  <c r="AG61" i="1"/>
  <c r="AB63" i="1"/>
  <c r="AF67" i="1"/>
  <c r="D276" i="7"/>
  <c r="G276" i="7"/>
  <c r="C213" i="7"/>
  <c r="C269" i="7"/>
  <c r="C148" i="7"/>
  <c r="F346" i="7"/>
  <c r="I346" i="7"/>
  <c r="C14" i="7"/>
  <c r="E218" i="7"/>
  <c r="D341" i="7"/>
  <c r="E276" i="7"/>
  <c r="F218" i="7"/>
  <c r="D218" i="7"/>
  <c r="H346" i="7"/>
  <c r="K218" i="7"/>
  <c r="G341" i="7"/>
  <c r="G218" i="7"/>
  <c r="E341" i="7"/>
  <c r="AF60" i="1"/>
  <c r="AF64" i="1"/>
  <c r="AB60" i="1"/>
  <c r="AD64" i="1"/>
  <c r="AB64" i="1"/>
  <c r="C21" i="7"/>
  <c r="C86" i="7"/>
  <c r="C14" i="8"/>
  <c r="D346" i="7"/>
  <c r="E346" i="7"/>
  <c r="C341" i="7"/>
  <c r="C218" i="7"/>
  <c r="G346" i="7"/>
  <c r="C276" i="7"/>
  <c r="J13" i="7"/>
  <c r="J13" i="8"/>
  <c r="AB61" i="1"/>
  <c r="B60" i="1"/>
  <c r="B61" i="1"/>
  <c r="C60" i="1"/>
  <c r="C61" i="1"/>
  <c r="AF61" i="1"/>
  <c r="C346" i="7"/>
  <c r="C91" i="7"/>
  <c r="J28" i="8"/>
  <c r="J80" i="8"/>
  <c r="J12" i="8"/>
  <c r="J16" i="7"/>
  <c r="J16" i="8"/>
  <c r="AQ75" i="1"/>
  <c r="AQ77" i="1"/>
  <c r="AM75" i="1"/>
  <c r="AM77" i="1"/>
  <c r="AI75" i="1"/>
  <c r="AI77" i="1"/>
  <c r="AE75" i="1"/>
  <c r="AE77" i="1"/>
  <c r="AP77" i="1"/>
  <c r="AP75" i="1"/>
  <c r="AL75" i="1"/>
  <c r="AL77" i="1"/>
  <c r="AH75" i="1"/>
  <c r="AH77" i="1"/>
  <c r="AD75" i="1"/>
  <c r="AD77" i="1"/>
  <c r="AO75" i="1"/>
  <c r="AO77" i="1"/>
  <c r="AK75" i="1"/>
  <c r="AK77" i="1"/>
  <c r="AG75" i="1"/>
  <c r="AG77" i="1"/>
  <c r="AC75" i="1"/>
  <c r="AC77" i="1"/>
  <c r="AN75" i="1"/>
  <c r="AJ75" i="1"/>
  <c r="AF75" i="1"/>
  <c r="AF77" i="1"/>
  <c r="AB75" i="1"/>
  <c r="AB77" i="1"/>
  <c r="AS80" i="1"/>
  <c r="AS75" i="1"/>
  <c r="F75" i="1"/>
  <c r="AS77" i="1"/>
  <c r="J15" i="8"/>
  <c r="E75" i="1"/>
  <c r="D75" i="1"/>
  <c r="B75" i="1"/>
  <c r="C75" i="1"/>
  <c r="J14" i="8"/>
  <c r="J21" i="8"/>
  <c r="J21" i="7"/>
  <c r="J86" i="8"/>
  <c r="J91" i="8"/>
  <c r="J17" i="7"/>
  <c r="J17" i="8"/>
  <c r="J18" i="7"/>
  <c r="J22" i="7"/>
  <c r="J18" i="8"/>
  <c r="J22" i="8"/>
  <c r="AB83" i="1"/>
  <c r="AE83" i="1"/>
  <c r="AD83" i="1"/>
  <c r="AC83" i="1"/>
  <c r="E145" i="7"/>
  <c r="F145" i="7"/>
  <c r="D273" i="7"/>
  <c r="D277" i="7"/>
  <c r="J145" i="7"/>
  <c r="J149" i="7"/>
  <c r="C145" i="7"/>
  <c r="D145" i="7"/>
  <c r="C273" i="7"/>
  <c r="C277" i="7"/>
  <c r="O145" i="7"/>
  <c r="H145" i="7"/>
  <c r="H149" i="7"/>
  <c r="I145" i="7"/>
  <c r="AK83" i="1"/>
  <c r="AL83" i="1"/>
  <c r="AR83" i="1"/>
  <c r="N145" i="7"/>
  <c r="N149" i="7"/>
  <c r="I273" i="7"/>
  <c r="O149" i="7"/>
  <c r="AM83" i="1"/>
  <c r="L145" i="7"/>
  <c r="AJ83" i="1"/>
  <c r="AF83" i="1"/>
  <c r="AN83" i="1"/>
  <c r="D149" i="7"/>
  <c r="AG83" i="1"/>
  <c r="AO83" i="1"/>
  <c r="E149" i="7"/>
  <c r="C149" i="7"/>
  <c r="G145" i="7"/>
  <c r="E273" i="7"/>
  <c r="G149" i="7"/>
  <c r="AH83" i="1"/>
  <c r="AP83" i="1"/>
  <c r="F149" i="7"/>
  <c r="M145" i="7"/>
  <c r="H273" i="7"/>
  <c r="M149" i="7"/>
  <c r="K145" i="7"/>
  <c r="K149" i="7"/>
  <c r="AI83" i="1"/>
  <c r="AQ83" i="1"/>
  <c r="AL79" i="1"/>
  <c r="AL80" i="1"/>
  <c r="AQ79" i="1"/>
  <c r="AQ80" i="1"/>
  <c r="AP79" i="1"/>
  <c r="AP80" i="1"/>
  <c r="AO79" i="1"/>
  <c r="AO80" i="1"/>
  <c r="AF79" i="1"/>
  <c r="AF80" i="1"/>
  <c r="AM79" i="1"/>
  <c r="AM80" i="1"/>
  <c r="AE79" i="1"/>
  <c r="AE80" i="1"/>
  <c r="AK79" i="1"/>
  <c r="AK80" i="1"/>
  <c r="AC79" i="1"/>
  <c r="AC80" i="1"/>
  <c r="AI79" i="1"/>
  <c r="AI80" i="1"/>
  <c r="AH79" i="1"/>
  <c r="AG79" i="1"/>
  <c r="C79" i="1"/>
  <c r="C80" i="1"/>
  <c r="AH80" i="1"/>
  <c r="AG80" i="1"/>
  <c r="AN79" i="1"/>
  <c r="AN80" i="1"/>
  <c r="AD79" i="1"/>
  <c r="AD80" i="1"/>
  <c r="AR79" i="1"/>
  <c r="F79" i="1"/>
  <c r="F80" i="1"/>
  <c r="AR80" i="1"/>
  <c r="AJ79" i="1"/>
  <c r="D79" i="1"/>
  <c r="D80" i="1"/>
  <c r="AJ80" i="1"/>
  <c r="AB79" i="1"/>
  <c r="B79" i="1"/>
  <c r="B80" i="1"/>
  <c r="AB80" i="1"/>
  <c r="E277" i="7"/>
  <c r="H277" i="7"/>
  <c r="I277" i="7"/>
  <c r="L149" i="7"/>
  <c r="I149" i="7"/>
  <c r="F273" i="7"/>
  <c r="E79" i="1"/>
  <c r="E80" i="1"/>
  <c r="G273" i="7"/>
  <c r="G277" i="7"/>
  <c r="F277" i="7"/>
  <c r="D91" i="8" l="1"/>
  <c r="O228" i="8"/>
  <c r="C54" i="8"/>
  <c r="K142" i="8"/>
  <c r="G141" i="8"/>
  <c r="I296" i="8"/>
  <c r="O145" i="8"/>
  <c r="R218" i="8"/>
  <c r="F341" i="8"/>
  <c r="L145" i="8"/>
  <c r="L213" i="8"/>
  <c r="Q218" i="8"/>
  <c r="D32" i="8"/>
  <c r="P218" i="8"/>
  <c r="O213" i="8"/>
  <c r="I346" i="8"/>
  <c r="E341" i="8"/>
  <c r="M141" i="8"/>
  <c r="K218" i="8"/>
  <c r="J145" i="8"/>
  <c r="D270" i="8"/>
  <c r="J160" i="8"/>
  <c r="E63" i="8"/>
  <c r="C213" i="8"/>
  <c r="C363" i="8"/>
  <c r="C86" i="8"/>
  <c r="C346" i="8"/>
  <c r="G269" i="8"/>
  <c r="C70" i="8"/>
  <c r="E145" i="8"/>
  <c r="F218" i="8"/>
  <c r="D141" i="8"/>
  <c r="C142" i="8"/>
  <c r="F323" i="8"/>
  <c r="C105" i="8"/>
  <c r="E198" i="8"/>
  <c r="E269" i="8"/>
  <c r="H213" i="8"/>
  <c r="D12" i="8"/>
  <c r="D21" i="8" s="1"/>
  <c r="F330" i="8"/>
  <c r="K203" i="8"/>
  <c r="Q186" i="8"/>
  <c r="M142" i="8"/>
  <c r="C145" i="8"/>
  <c r="I217" i="8"/>
  <c r="H351" i="8"/>
  <c r="D352" i="8"/>
  <c r="G126" i="8"/>
  <c r="O232" i="8"/>
  <c r="F206" i="8"/>
  <c r="M206" i="8"/>
  <c r="E358" i="8"/>
  <c r="N144" i="8"/>
  <c r="C236" i="8"/>
  <c r="G17" i="8"/>
  <c r="D297" i="8"/>
  <c r="I169" i="8"/>
  <c r="K250" i="8"/>
  <c r="O139" i="8"/>
  <c r="O149" i="8" s="1"/>
  <c r="H362" i="8"/>
  <c r="E40" i="8"/>
  <c r="D191" i="8"/>
  <c r="AI213" i="7"/>
  <c r="AI218" i="7" s="1"/>
  <c r="AI148" i="7"/>
  <c r="AI181" i="7"/>
  <c r="AR72" i="5"/>
  <c r="AR102" i="5"/>
  <c r="AF25" i="5"/>
  <c r="K180" i="7"/>
  <c r="X176" i="8"/>
  <c r="U47" i="6"/>
  <c r="X181" i="7"/>
  <c r="X181" i="8" s="1"/>
  <c r="AG30" i="5"/>
  <c r="AG8" i="5"/>
  <c r="AD57" i="5"/>
  <c r="AF57" i="5"/>
  <c r="AF8" i="5"/>
  <c r="AF87" i="5"/>
  <c r="AF30" i="5"/>
  <c r="AE8" i="5"/>
  <c r="AE30" i="5"/>
  <c r="AE57" i="5"/>
  <c r="AE87" i="5"/>
  <c r="W25" i="5"/>
  <c r="BE44" i="5"/>
  <c r="R44" i="6"/>
  <c r="D303" i="7"/>
  <c r="BD98" i="5"/>
  <c r="R180" i="7"/>
  <c r="I162" i="7"/>
  <c r="S46" i="6"/>
  <c r="E181" i="7"/>
  <c r="E177" i="7" s="1"/>
  <c r="Q47" i="6"/>
  <c r="N44" i="6"/>
  <c r="K45" i="6"/>
  <c r="O162" i="7"/>
  <c r="O162" i="8" s="1"/>
  <c r="AQ72" i="5"/>
  <c r="E303" i="7"/>
  <c r="U44" i="6"/>
  <c r="BD18" i="5"/>
  <c r="AK80" i="5"/>
  <c r="B45" i="6"/>
  <c r="S176" i="8"/>
  <c r="BD13" i="5"/>
  <c r="R45" i="6"/>
  <c r="W176" i="8"/>
  <c r="D162" i="7"/>
  <c r="L162" i="7"/>
  <c r="W162" i="7"/>
  <c r="W162" i="8" s="1"/>
  <c r="S162" i="7"/>
  <c r="S162" i="8" s="1"/>
  <c r="R287" i="7"/>
  <c r="R287" i="8" s="1"/>
  <c r="AH53" i="5"/>
  <c r="AM45" i="5"/>
  <c r="V180" i="7"/>
  <c r="V180" i="8" s="1"/>
  <c r="O287" i="7"/>
  <c r="O287" i="8" s="1"/>
  <c r="F180" i="7"/>
  <c r="D308" i="7" s="1"/>
  <c r="D308" i="8" s="1"/>
  <c r="AJ80" i="5"/>
  <c r="AB180" i="7"/>
  <c r="AB180" i="8" s="1"/>
  <c r="AD180" i="7"/>
  <c r="AN72" i="5"/>
  <c r="G288" i="7"/>
  <c r="BD44" i="5"/>
  <c r="Q46" i="6"/>
  <c r="B47" i="6"/>
  <c r="I44" i="6"/>
  <c r="J45" i="6"/>
  <c r="C46" i="6"/>
  <c r="E48" i="6"/>
  <c r="X162" i="7"/>
  <c r="X162" i="8" s="1"/>
  <c r="M288" i="7"/>
  <c r="M288" i="8" s="1"/>
  <c r="M162" i="7"/>
  <c r="H288" i="7"/>
  <c r="H303" i="7"/>
  <c r="H303" i="8" s="1"/>
  <c r="AP53" i="5"/>
  <c r="L177" i="7"/>
  <c r="S160" i="8"/>
  <c r="AK19" i="5"/>
  <c r="BD68" i="5"/>
  <c r="O181" i="7"/>
  <c r="O177" i="7" s="1"/>
  <c r="L303" i="7"/>
  <c r="L303" i="8" s="1"/>
  <c r="BD70" i="5"/>
  <c r="W181" i="7"/>
  <c r="W181" i="8" s="1"/>
  <c r="K287" i="7"/>
  <c r="K287" i="8" s="1"/>
  <c r="H162" i="7"/>
  <c r="Y176" i="8"/>
  <c r="BD67" i="5"/>
  <c r="BD99" i="5"/>
  <c r="K304" i="7"/>
  <c r="K304" i="8" s="1"/>
  <c r="O288" i="7"/>
  <c r="O288" i="8" s="1"/>
  <c r="C162" i="7"/>
  <c r="N48" i="6"/>
  <c r="M47" i="6"/>
  <c r="E47" i="6"/>
  <c r="B44" i="6"/>
  <c r="O45" i="6"/>
  <c r="H46" i="6"/>
  <c r="J48" i="6"/>
  <c r="V181" i="7"/>
  <c r="V181" i="8" s="1"/>
  <c r="I180" i="7"/>
  <c r="I180" i="8" s="1"/>
  <c r="Q162" i="7"/>
  <c r="J288" i="7"/>
  <c r="M177" i="7"/>
  <c r="R308" i="7"/>
  <c r="R308" i="8" s="1"/>
  <c r="P180" i="7"/>
  <c r="I308" i="7" s="1"/>
  <c r="I308" i="8" s="1"/>
  <c r="E287" i="7"/>
  <c r="I287" i="7"/>
  <c r="I287" i="8" s="1"/>
  <c r="J309" i="7"/>
  <c r="F304" i="7"/>
  <c r="O303" i="7"/>
  <c r="O303" i="8" s="1"/>
  <c r="BD71" i="5"/>
  <c r="Y22" i="5"/>
  <c r="D47" i="6"/>
  <c r="B46" i="6"/>
  <c r="M287" i="7"/>
  <c r="M287" i="8" s="1"/>
  <c r="F288" i="7"/>
  <c r="F308" i="7"/>
  <c r="AM19" i="5"/>
  <c r="AQ45" i="5"/>
  <c r="AQ110" i="5"/>
  <c r="BE94" i="5"/>
  <c r="AH180" i="8"/>
  <c r="T45" i="6"/>
  <c r="V47" i="6"/>
  <c r="C180" i="7"/>
  <c r="F287" i="7"/>
  <c r="F287" i="8" s="1"/>
  <c r="K162" i="7"/>
  <c r="K162" i="8" s="1"/>
  <c r="BC71" i="5"/>
  <c r="Y181" i="7"/>
  <c r="Y181" i="8" s="1"/>
  <c r="N304" i="7"/>
  <c r="AB176" i="8"/>
  <c r="AM110" i="5"/>
  <c r="R305" i="7"/>
  <c r="R305" i="8" s="1"/>
  <c r="C177" i="7"/>
  <c r="V162" i="7"/>
  <c r="V162" i="8" s="1"/>
  <c r="AJ25" i="5"/>
  <c r="R304" i="7"/>
  <c r="R304" i="8" s="1"/>
  <c r="AH176" i="8"/>
  <c r="Q48" i="6"/>
  <c r="I48" i="6"/>
  <c r="P47" i="6"/>
  <c r="O46" i="6"/>
  <c r="G46" i="6"/>
  <c r="N45" i="6"/>
  <c r="E44" i="6"/>
  <c r="C44" i="6"/>
  <c r="K44" i="6"/>
  <c r="D45" i="6"/>
  <c r="L45" i="6"/>
  <c r="E46" i="6"/>
  <c r="M46" i="6"/>
  <c r="F47" i="6"/>
  <c r="N47" i="6"/>
  <c r="O48" i="6"/>
  <c r="L44" i="6"/>
  <c r="M45" i="6"/>
  <c r="N46" i="6"/>
  <c r="O47" i="6"/>
  <c r="S181" i="7"/>
  <c r="S181" i="8" s="1"/>
  <c r="V48" i="6"/>
  <c r="V44" i="6"/>
  <c r="C303" i="7"/>
  <c r="C303" i="8" s="1"/>
  <c r="BC69" i="5"/>
  <c r="R303" i="7"/>
  <c r="R303" i="8" s="1"/>
  <c r="AQ80" i="5"/>
  <c r="R288" i="7"/>
  <c r="R288" i="8" s="1"/>
  <c r="N162" i="7"/>
  <c r="N287" i="7"/>
  <c r="N287" i="8" s="1"/>
  <c r="Q177" i="7"/>
  <c r="Q177" i="8" s="1"/>
  <c r="AQ19" i="5"/>
  <c r="BQ60" i="1"/>
  <c r="BQ61" i="1" s="1"/>
  <c r="BQ64" i="1"/>
  <c r="H296" i="8"/>
  <c r="C297" i="8"/>
  <c r="F298" i="8"/>
  <c r="E334" i="8"/>
  <c r="D344" i="8"/>
  <c r="C69" i="8"/>
  <c r="E144" i="8"/>
  <c r="M190" i="8"/>
  <c r="Q216" i="8"/>
  <c r="N235" i="8"/>
  <c r="D14" i="8"/>
  <c r="P176" i="8"/>
  <c r="O175" i="8"/>
  <c r="O143" i="8"/>
  <c r="I144" i="8"/>
  <c r="I331" i="8"/>
  <c r="J380" i="8"/>
  <c r="G69" i="8"/>
  <c r="M144" i="8"/>
  <c r="C191" i="8"/>
  <c r="G217" i="8"/>
  <c r="R235" i="8"/>
  <c r="G180" i="8"/>
  <c r="F271" i="8"/>
  <c r="F293" i="8"/>
  <c r="I318" i="8"/>
  <c r="J357" i="8"/>
  <c r="J372" i="8"/>
  <c r="F376" i="8"/>
  <c r="D34" i="8"/>
  <c r="E97" i="8"/>
  <c r="H167" i="8"/>
  <c r="E196" i="8"/>
  <c r="J225" i="8"/>
  <c r="G248" i="8"/>
  <c r="F177" i="8"/>
  <c r="C35" i="8"/>
  <c r="H283" i="8"/>
  <c r="C289" i="8"/>
  <c r="D357" i="8"/>
  <c r="E39" i="8"/>
  <c r="C104" i="8"/>
  <c r="R168" i="8"/>
  <c r="P197" i="8"/>
  <c r="G228" i="8"/>
  <c r="R249" i="8"/>
  <c r="D86" i="8"/>
  <c r="G33" i="8"/>
  <c r="C33" i="8"/>
  <c r="G271" i="8"/>
  <c r="F325" i="8"/>
  <c r="G353" i="8"/>
  <c r="I363" i="8"/>
  <c r="F39" i="8"/>
  <c r="G104" i="8"/>
  <c r="H169" i="8"/>
  <c r="D198" i="8"/>
  <c r="N228" i="8"/>
  <c r="J250" i="8"/>
  <c r="K86" i="7"/>
  <c r="K91" i="7" s="1"/>
  <c r="K21" i="7"/>
  <c r="K51" i="7"/>
  <c r="AH213" i="7"/>
  <c r="AH218" i="7" s="1"/>
  <c r="AH148" i="7"/>
  <c r="AH181" i="7"/>
  <c r="AQ53" i="5"/>
  <c r="J46" i="6"/>
  <c r="V45" i="6"/>
  <c r="BC41" i="5"/>
  <c r="U180" i="7"/>
  <c r="L308" i="7" s="1"/>
  <c r="L308" i="8" s="1"/>
  <c r="D288" i="7"/>
  <c r="D288" i="8" s="1"/>
  <c r="J181" i="7"/>
  <c r="J177" i="7" s="1"/>
  <c r="G309" i="7"/>
  <c r="G309" i="8" s="1"/>
  <c r="BE37" i="5"/>
  <c r="X13" i="5"/>
  <c r="X25" i="5" s="1"/>
  <c r="F44" i="6"/>
  <c r="J44" i="6"/>
  <c r="L46" i="6"/>
  <c r="I177" i="7"/>
  <c r="I177" i="8" s="1"/>
  <c r="AP19" i="5"/>
  <c r="N303" i="7"/>
  <c r="N303" i="8" s="1"/>
  <c r="BD100" i="5"/>
  <c r="M44" i="6"/>
  <c r="I160" i="8"/>
  <c r="BC94" i="5"/>
  <c r="AG162" i="7"/>
  <c r="AG162" i="8" s="1"/>
  <c r="S48" i="6"/>
  <c r="S44" i="6"/>
  <c r="S58" i="6" s="1"/>
  <c r="S45" i="6"/>
  <c r="AH25" i="5"/>
  <c r="BC13" i="5"/>
  <c r="BB64" i="5"/>
  <c r="H177" i="7"/>
  <c r="H177" i="8" s="1"/>
  <c r="AK25" i="5"/>
  <c r="AB162" i="7"/>
  <c r="AB162" i="8" s="1"/>
  <c r="O305" i="7"/>
  <c r="O305" i="8" s="1"/>
  <c r="P44" i="6"/>
  <c r="D48" i="6"/>
  <c r="L180" i="7"/>
  <c r="G308" i="7" s="1"/>
  <c r="G308" i="8" s="1"/>
  <c r="G287" i="7"/>
  <c r="AL102" i="5"/>
  <c r="U28" i="6"/>
  <c r="U48" i="6" s="1"/>
  <c r="BC70" i="5"/>
  <c r="AI25" i="5"/>
  <c r="BE70" i="5"/>
  <c r="C48" i="6"/>
  <c r="Q44" i="6"/>
  <c r="X16" i="5"/>
  <c r="P46" i="6"/>
  <c r="C45" i="6"/>
  <c r="H180" i="7"/>
  <c r="E308" i="7" s="1"/>
  <c r="E308" i="8" s="1"/>
  <c r="T47" i="6"/>
  <c r="T28" i="6"/>
  <c r="T48" i="6" s="1"/>
  <c r="M305" i="7"/>
  <c r="M305" i="8" s="1"/>
  <c r="BE71" i="5"/>
  <c r="M308" i="7"/>
  <c r="M308" i="8" s="1"/>
  <c r="BE43" i="5"/>
  <c r="V46" i="6"/>
  <c r="V58" i="6" s="1"/>
  <c r="N181" i="7"/>
  <c r="N177" i="7" s="1"/>
  <c r="N305" i="7"/>
  <c r="N305" i="8" s="1"/>
  <c r="U46" i="6"/>
  <c r="K303" i="7"/>
  <c r="K303" i="8" s="1"/>
  <c r="M304" i="7"/>
  <c r="M304" i="8" s="1"/>
  <c r="AJ19" i="5"/>
  <c r="BE17" i="5"/>
  <c r="L47" i="6"/>
  <c r="G44" i="6"/>
  <c r="H45" i="6"/>
  <c r="I46" i="6"/>
  <c r="J47" i="6"/>
  <c r="K48" i="6"/>
  <c r="K308" i="7"/>
  <c r="K308" i="8" s="1"/>
  <c r="C287" i="7"/>
  <c r="C287" i="8" s="1"/>
  <c r="BC99" i="5"/>
  <c r="G304" i="7"/>
  <c r="G304" i="8" s="1"/>
  <c r="L305" i="7"/>
  <c r="L305" i="8" s="1"/>
  <c r="AK53" i="5"/>
  <c r="AP72" i="5"/>
  <c r="BE18" i="5"/>
  <c r="P177" i="7"/>
  <c r="P177" i="8" s="1"/>
  <c r="BD41" i="5"/>
  <c r="Q288" i="7"/>
  <c r="Q288" i="8" s="1"/>
  <c r="BE41" i="5"/>
  <c r="Q45" i="6"/>
  <c r="D304" i="7"/>
  <c r="D304" i="8" s="1"/>
  <c r="P162" i="7"/>
  <c r="P162" i="8" s="1"/>
  <c r="AH19" i="5"/>
  <c r="BB37" i="5"/>
  <c r="Z181" i="7"/>
  <c r="Z181" i="8" s="1"/>
  <c r="E304" i="7"/>
  <c r="E49" i="7" s="1"/>
  <c r="E53" i="7" s="1"/>
  <c r="E53" i="8" s="1"/>
  <c r="AK45" i="5"/>
  <c r="AC176" i="8"/>
  <c r="BD42" i="5"/>
  <c r="AN25" i="5"/>
  <c r="AE162" i="7"/>
  <c r="AE162" i="8" s="1"/>
  <c r="BE42" i="5"/>
  <c r="C47" i="6"/>
  <c r="Y24" i="5"/>
  <c r="Z180" i="7"/>
  <c r="Z180" i="8" s="1"/>
  <c r="R177" i="7"/>
  <c r="R177" i="8" s="1"/>
  <c r="M303" i="7"/>
  <c r="M303" i="8" s="1"/>
  <c r="X24" i="5"/>
  <c r="G48" i="6"/>
  <c r="J162" i="7"/>
  <c r="F290" i="7" s="1"/>
  <c r="F290" i="8" s="1"/>
  <c r="AH110" i="5"/>
  <c r="AI53" i="5"/>
  <c r="Z159" i="8"/>
  <c r="J304" i="7"/>
  <c r="J304" i="8" s="1"/>
  <c r="V19" i="5"/>
  <c r="P48" i="6"/>
  <c r="G47" i="6"/>
  <c r="U175" i="8"/>
  <c r="J287" i="7"/>
  <c r="J287" i="8" s="1"/>
  <c r="BC37" i="5"/>
  <c r="BC45" i="5" s="1"/>
  <c r="AK72" i="5"/>
  <c r="AL53" i="5"/>
  <c r="BE67" i="5"/>
  <c r="U45" i="6"/>
  <c r="I304" i="7"/>
  <c r="I304" i="8" s="1"/>
  <c r="I303" i="7"/>
  <c r="I303" i="8" s="1"/>
  <c r="AI110" i="5"/>
  <c r="AB160" i="8"/>
  <c r="AP110" i="5"/>
  <c r="BE68" i="5"/>
  <c r="D309" i="7"/>
  <c r="D309" i="8" s="1"/>
  <c r="T181" i="8"/>
  <c r="G45" i="6"/>
  <c r="I47" i="6"/>
  <c r="R46" i="6"/>
  <c r="R58" i="6" s="1"/>
  <c r="T44" i="6"/>
  <c r="W175" i="8"/>
  <c r="BD43" i="5"/>
  <c r="BC97" i="5"/>
  <c r="AL25" i="5"/>
  <c r="BD64" i="5"/>
  <c r="BE13" i="5"/>
  <c r="BE19" i="5" s="1"/>
  <c r="BE69" i="5"/>
  <c r="K177" i="7"/>
  <c r="G305" i="7" s="1"/>
  <c r="G305" i="8" s="1"/>
  <c r="H44" i="6"/>
  <c r="L48" i="6"/>
  <c r="F162" i="7"/>
  <c r="F162" i="8" s="1"/>
  <c r="E288" i="7"/>
  <c r="E288" i="8" s="1"/>
  <c r="AI45" i="5"/>
  <c r="AM72" i="5"/>
  <c r="AN110" i="5"/>
  <c r="AN19" i="5"/>
  <c r="K46" i="6"/>
  <c r="K59" i="6" s="1"/>
  <c r="K58" i="6" s="1"/>
  <c r="M48" i="6"/>
  <c r="Z176" i="8"/>
  <c r="AL72" i="5"/>
  <c r="BD94" i="5"/>
  <c r="BB94" i="5"/>
  <c r="Y162" i="7"/>
  <c r="Y162" i="8" s="1"/>
  <c r="H304" i="7"/>
  <c r="H304" i="8" s="1"/>
  <c r="AC162" i="7"/>
  <c r="AC162" i="8" s="1"/>
  <c r="BD16" i="5"/>
  <c r="P304" i="7"/>
  <c r="P304" i="8" s="1"/>
  <c r="V25" i="5"/>
  <c r="R48" i="6"/>
  <c r="M180" i="7"/>
  <c r="H308" i="7" s="1"/>
  <c r="H308" i="8" s="1"/>
  <c r="AH102" i="5"/>
  <c r="P288" i="7"/>
  <c r="P288" i="8" s="1"/>
  <c r="BE97" i="5"/>
  <c r="BC101" i="5"/>
  <c r="BE98" i="5"/>
  <c r="R47" i="6"/>
  <c r="AI72" i="5"/>
  <c r="BC100" i="5"/>
  <c r="Z162" i="7"/>
  <c r="Z162" i="8" s="1"/>
  <c r="AK110" i="5"/>
  <c r="AM25" i="5"/>
  <c r="AD176" i="8"/>
  <c r="AP45" i="5"/>
  <c r="BE99" i="5"/>
  <c r="Y18" i="5"/>
  <c r="F48" i="6"/>
  <c r="D46" i="6"/>
  <c r="T46" i="6"/>
  <c r="C304" i="7"/>
  <c r="C304" i="8" s="1"/>
  <c r="BC44" i="5"/>
  <c r="K305" i="7"/>
  <c r="K305" i="8" s="1"/>
  <c r="Q305" i="7"/>
  <c r="Q305" i="8" s="1"/>
  <c r="AE159" i="8"/>
  <c r="AF162" i="7"/>
  <c r="AF162" i="8" s="1"/>
  <c r="AG176" i="8"/>
  <c r="BE100" i="5"/>
  <c r="K180" i="8"/>
  <c r="H181" i="8"/>
  <c r="B48" i="6"/>
  <c r="O44" i="6"/>
  <c r="BC68" i="5"/>
  <c r="BC98" i="5"/>
  <c r="G181" i="7"/>
  <c r="AJ53" i="5"/>
  <c r="BD37" i="5"/>
  <c r="AN45" i="5"/>
  <c r="AO80" i="5"/>
  <c r="BE40" i="5"/>
  <c r="BE101" i="5"/>
  <c r="BE16" i="5"/>
  <c r="BE64" i="5"/>
  <c r="L63" i="1"/>
  <c r="L64" i="1" s="1"/>
  <c r="L60" i="1"/>
  <c r="L61" i="1" s="1"/>
  <c r="M61" i="1" s="1"/>
  <c r="M45" i="1"/>
  <c r="L83" i="1"/>
  <c r="M41" i="1"/>
  <c r="N41" i="1" s="1"/>
  <c r="M34" i="1"/>
  <c r="N34" i="1" s="1"/>
  <c r="O34" i="1" s="1"/>
  <c r="P34" i="1" s="1"/>
  <c r="Q34" i="1" s="1"/>
  <c r="M37" i="1"/>
  <c r="M42" i="1" s="1"/>
  <c r="BP63" i="1"/>
  <c r="BP64" i="1" s="1"/>
  <c r="BP60" i="1"/>
  <c r="BP61" i="1" s="1"/>
  <c r="AG213" i="7"/>
  <c r="AG218" i="7" s="1"/>
  <c r="AG148" i="7"/>
  <c r="AG181" i="7"/>
  <c r="AG181" i="8" s="1"/>
  <c r="H142" i="8"/>
  <c r="E32" i="8"/>
  <c r="G14" i="8"/>
  <c r="J272" i="8"/>
  <c r="F288" i="8"/>
  <c r="C334" i="8"/>
  <c r="J271" i="8"/>
  <c r="Q140" i="8"/>
  <c r="H302" i="8"/>
  <c r="I319" i="8"/>
  <c r="D320" i="8"/>
  <c r="C344" i="8"/>
  <c r="I344" i="8"/>
  <c r="I355" i="8"/>
  <c r="E356" i="8"/>
  <c r="C360" i="8"/>
  <c r="C16" i="8"/>
  <c r="F59" i="8"/>
  <c r="E95" i="8"/>
  <c r="C123" i="8"/>
  <c r="L166" i="8"/>
  <c r="R176" i="8"/>
  <c r="E195" i="8"/>
  <c r="K202" i="8"/>
  <c r="M224" i="8"/>
  <c r="Q231" i="8"/>
  <c r="G244" i="8"/>
  <c r="C47" i="8"/>
  <c r="F304" i="8"/>
  <c r="D53" i="8"/>
  <c r="J270" i="8"/>
  <c r="F35" i="8"/>
  <c r="C177" i="8"/>
  <c r="E271" i="8"/>
  <c r="H176" i="8"/>
  <c r="J288" i="8"/>
  <c r="L162" i="8"/>
  <c r="K175" i="8"/>
  <c r="H155" i="8"/>
  <c r="H271" i="8"/>
  <c r="C314" i="8"/>
  <c r="J314" i="8"/>
  <c r="H320" i="8"/>
  <c r="I327" i="8"/>
  <c r="E329" i="8"/>
  <c r="C362" i="8"/>
  <c r="F372" i="8"/>
  <c r="I378" i="8"/>
  <c r="D380" i="8"/>
  <c r="G41" i="8"/>
  <c r="G72" i="8"/>
  <c r="G108" i="8"/>
  <c r="K161" i="8"/>
  <c r="H170" i="8"/>
  <c r="Q191" i="8"/>
  <c r="E199" i="8"/>
  <c r="H222" i="8"/>
  <c r="L229" i="8"/>
  <c r="C242" i="8"/>
  <c r="K252" i="8"/>
  <c r="J273" i="8"/>
  <c r="F33" i="8"/>
  <c r="D267" i="8"/>
  <c r="E162" i="8"/>
  <c r="H334" i="8"/>
  <c r="F139" i="8"/>
  <c r="O140" i="8"/>
  <c r="I295" i="8"/>
  <c r="G317" i="8"/>
  <c r="C320" i="8"/>
  <c r="H350" i="8"/>
  <c r="J356" i="8"/>
  <c r="E357" i="8"/>
  <c r="H360" i="8"/>
  <c r="C371" i="8"/>
  <c r="F15" i="8"/>
  <c r="D59" i="8"/>
  <c r="F89" i="8"/>
  <c r="G121" i="8"/>
  <c r="E166" i="8"/>
  <c r="R174" i="8"/>
  <c r="N194" i="8"/>
  <c r="R201" i="8"/>
  <c r="Q223" i="8"/>
  <c r="J231" i="8"/>
  <c r="P243" i="8"/>
  <c r="K160" i="8"/>
  <c r="C218" i="8"/>
  <c r="E218" i="8"/>
  <c r="H346" i="8"/>
  <c r="H218" i="8"/>
  <c r="E270" i="8"/>
  <c r="G270" i="8"/>
  <c r="J141" i="8"/>
  <c r="D346" i="8"/>
  <c r="F17" i="8"/>
  <c r="G273" i="8"/>
  <c r="H273" i="8"/>
  <c r="F145" i="8"/>
  <c r="N218" i="8"/>
  <c r="L218" i="8"/>
  <c r="P141" i="8"/>
  <c r="N142" i="8"/>
  <c r="J142" i="8"/>
  <c r="O177" i="8"/>
  <c r="D35" i="8"/>
  <c r="F32" i="8"/>
  <c r="F308" i="8"/>
  <c r="I268" i="8"/>
  <c r="K155" i="8"/>
  <c r="J293" i="8"/>
  <c r="F294" i="8"/>
  <c r="G326" i="8"/>
  <c r="F329" i="8"/>
  <c r="E353" i="8"/>
  <c r="H370" i="8"/>
  <c r="D378" i="8"/>
  <c r="J378" i="8"/>
  <c r="G15" i="8"/>
  <c r="E59" i="8"/>
  <c r="D95" i="8"/>
  <c r="G122" i="8"/>
  <c r="K166" i="8"/>
  <c r="N176" i="8"/>
  <c r="D195" i="8"/>
  <c r="H202" i="8"/>
  <c r="L224" i="8"/>
  <c r="P231" i="8"/>
  <c r="F244" i="8"/>
  <c r="AP25" i="5"/>
  <c r="AP102" i="5"/>
  <c r="AP80" i="5"/>
  <c r="B59" i="6"/>
  <c r="B58" i="6" s="1"/>
  <c r="P308" i="7"/>
  <c r="P308" i="8" s="1"/>
  <c r="I45" i="6"/>
  <c r="I59" i="6" s="1"/>
  <c r="I58" i="6" s="1"/>
  <c r="K47" i="6"/>
  <c r="Y23" i="5"/>
  <c r="AD181" i="8"/>
  <c r="Y13" i="5"/>
  <c r="F45" i="6"/>
  <c r="H47" i="6"/>
  <c r="S47" i="6"/>
  <c r="D44" i="6"/>
  <c r="F46" i="6"/>
  <c r="H48" i="6"/>
  <c r="C159" i="8"/>
  <c r="I288" i="7"/>
  <c r="I288" i="8" s="1"/>
  <c r="D287" i="7"/>
  <c r="D287" i="8" s="1"/>
  <c r="U181" i="7"/>
  <c r="L287" i="7"/>
  <c r="L287" i="8" s="1"/>
  <c r="AG25" i="5"/>
  <c r="AH80" i="5"/>
  <c r="BC17" i="5"/>
  <c r="BC42" i="5"/>
  <c r="BC67" i="5"/>
  <c r="Z175" i="8"/>
  <c r="N288" i="7"/>
  <c r="N288" i="8" s="1"/>
  <c r="F303" i="7"/>
  <c r="E48" i="7" s="1"/>
  <c r="E48" i="8" s="1"/>
  <c r="L304" i="7"/>
  <c r="AA175" i="8"/>
  <c r="AL80" i="5"/>
  <c r="AL19" i="5"/>
  <c r="AE181" i="7"/>
  <c r="R162" i="7"/>
  <c r="J290" i="7" s="1"/>
  <c r="J290" i="8" s="1"/>
  <c r="AI80" i="5"/>
  <c r="AI102" i="5"/>
  <c r="BC43" i="5"/>
  <c r="N304" i="8"/>
  <c r="G303" i="7"/>
  <c r="F48" i="7" s="1"/>
  <c r="F48" i="8" s="1"/>
  <c r="AJ110" i="5"/>
  <c r="AA181" i="7"/>
  <c r="P305" i="7"/>
  <c r="P305" i="8" s="1"/>
  <c r="AD180" i="8"/>
  <c r="AF181" i="7"/>
  <c r="AF181" i="8" s="1"/>
  <c r="J303" i="7"/>
  <c r="J303" i="8" s="1"/>
  <c r="AA162" i="7"/>
  <c r="AL110" i="5"/>
  <c r="AM53" i="5"/>
  <c r="BD101" i="5"/>
  <c r="AF180" i="7"/>
  <c r="AF180" i="8" s="1"/>
  <c r="AA180" i="7"/>
  <c r="P303" i="7"/>
  <c r="P303" i="8" s="1"/>
  <c r="AG19" i="5"/>
  <c r="BC64" i="5"/>
  <c r="BC72" i="5" s="1"/>
  <c r="AK102" i="5"/>
  <c r="O304" i="7"/>
  <c r="O304" i="8" s="1"/>
  <c r="AL45" i="5"/>
  <c r="AM102" i="5"/>
  <c r="AM80" i="5"/>
  <c r="AE176" i="8"/>
  <c r="Q303" i="7"/>
  <c r="Q303" i="8" s="1"/>
  <c r="E303" i="8"/>
  <c r="D180" i="7"/>
  <c r="C308" i="7" s="1"/>
  <c r="C308" i="8" s="1"/>
  <c r="K159" i="8"/>
  <c r="D181" i="7"/>
  <c r="D181" i="8" s="1"/>
  <c r="Q180" i="7"/>
  <c r="J308" i="7" s="1"/>
  <c r="J308" i="8" s="1"/>
  <c r="U177" i="8"/>
  <c r="AN102" i="5"/>
  <c r="AO45" i="5"/>
  <c r="AO19" i="5"/>
  <c r="Q304" i="7"/>
  <c r="Q304" i="8" s="1"/>
  <c r="H287" i="7"/>
  <c r="H287" i="8" s="1"/>
  <c r="G162" i="7"/>
  <c r="E290" i="7" s="1"/>
  <c r="E290" i="8" s="1"/>
  <c r="Z177" i="8"/>
  <c r="AA159" i="8"/>
  <c r="AC181" i="7"/>
  <c r="AC181" i="8" s="1"/>
  <c r="BD97" i="5"/>
  <c r="BD40" i="5"/>
  <c r="AD162" i="7"/>
  <c r="P287" i="7"/>
  <c r="P287" i="8" s="1"/>
  <c r="AO102" i="5"/>
  <c r="U162" i="7"/>
  <c r="L290" i="7" s="1"/>
  <c r="L290" i="8" s="1"/>
  <c r="BC18" i="5"/>
  <c r="AN80" i="5"/>
  <c r="BO63" i="1"/>
  <c r="J159" i="8"/>
  <c r="C160" i="8"/>
  <c r="R206" i="8"/>
  <c r="E206" i="8"/>
  <c r="G143" i="8"/>
  <c r="P155" i="8"/>
  <c r="N253" i="8"/>
  <c r="O252" i="8"/>
  <c r="Q250" i="8"/>
  <c r="H250" i="8"/>
  <c r="J249" i="8"/>
  <c r="K248" i="8"/>
  <c r="O244" i="8"/>
  <c r="R243" i="8"/>
  <c r="G243" i="8"/>
  <c r="I242" i="8"/>
  <c r="L236" i="8"/>
  <c r="P235" i="8"/>
  <c r="Q234" i="8"/>
  <c r="I234" i="8"/>
  <c r="J232" i="8"/>
  <c r="L231" i="8"/>
  <c r="O230" i="8"/>
  <c r="C230" i="8"/>
  <c r="H229" i="8"/>
  <c r="J228" i="8"/>
  <c r="M227" i="8"/>
  <c r="Q225" i="8"/>
  <c r="R224" i="8"/>
  <c r="C224" i="8"/>
  <c r="K223" i="8"/>
  <c r="L222" i="8"/>
  <c r="R217" i="8"/>
  <c r="C217" i="8"/>
  <c r="G216" i="8"/>
  <c r="O203" i="8"/>
  <c r="C203" i="8"/>
  <c r="F202" i="8"/>
  <c r="H201" i="8"/>
  <c r="M199" i="8"/>
  <c r="Q198" i="8"/>
  <c r="R197" i="8"/>
  <c r="H197" i="8"/>
  <c r="K196" i="8"/>
  <c r="L195" i="8"/>
  <c r="P194" i="8"/>
  <c r="C194" i="8"/>
  <c r="G192" i="8"/>
  <c r="K191" i="8"/>
  <c r="O190" i="8"/>
  <c r="C190" i="8"/>
  <c r="E189" i="8"/>
  <c r="M186" i="8"/>
  <c r="D175" i="8"/>
  <c r="J174" i="8"/>
  <c r="L170" i="8"/>
  <c r="P169" i="8"/>
  <c r="F169" i="8"/>
  <c r="I168" i="8"/>
  <c r="N167" i="8"/>
  <c r="D167" i="8"/>
  <c r="I166" i="8"/>
  <c r="L165" i="8"/>
  <c r="R161" i="8"/>
  <c r="G161" i="8"/>
  <c r="G144" i="8"/>
  <c r="F143" i="8"/>
  <c r="N139" i="8"/>
  <c r="E125" i="8"/>
  <c r="E122" i="8"/>
  <c r="G116" i="8"/>
  <c r="F109" i="8"/>
  <c r="E107" i="8"/>
  <c r="E104" i="8"/>
  <c r="G101" i="8"/>
  <c r="C100" i="8"/>
  <c r="F96" i="8"/>
  <c r="C90" i="8"/>
  <c r="D79" i="8"/>
  <c r="F74" i="8"/>
  <c r="C72" i="8"/>
  <c r="E69" i="8"/>
  <c r="D67" i="8"/>
  <c r="D64" i="8"/>
  <c r="N159" i="8"/>
  <c r="H159" i="8"/>
  <c r="J175" i="8"/>
  <c r="J144" i="8"/>
  <c r="N140" i="8"/>
  <c r="O155" i="8"/>
  <c r="G16" i="8"/>
  <c r="F13" i="8"/>
  <c r="I253" i="8"/>
  <c r="N252" i="8"/>
  <c r="P250" i="8"/>
  <c r="C250" i="8"/>
  <c r="I249" i="8"/>
  <c r="J248" i="8"/>
  <c r="M244" i="8"/>
  <c r="Q243" i="8"/>
  <c r="F243" i="8"/>
  <c r="H242" i="8"/>
  <c r="I236" i="8"/>
  <c r="O235" i="8"/>
  <c r="P234" i="8"/>
  <c r="H234" i="8"/>
  <c r="I232" i="8"/>
  <c r="K231" i="8"/>
  <c r="N230" i="8"/>
  <c r="R229" i="8"/>
  <c r="C229" i="8"/>
  <c r="I228" i="8"/>
  <c r="L227" i="8"/>
  <c r="O225" i="8"/>
  <c r="Q224" i="8"/>
  <c r="R223" i="8"/>
  <c r="J223" i="8"/>
  <c r="K222" i="8"/>
  <c r="O217" i="8"/>
  <c r="R216" i="8"/>
  <c r="F216" i="8"/>
  <c r="N203" i="8"/>
  <c r="R202" i="8"/>
  <c r="E202" i="8"/>
  <c r="G201" i="8"/>
  <c r="H199" i="8"/>
  <c r="P198" i="8"/>
  <c r="Q197" i="8"/>
  <c r="R196" i="8"/>
  <c r="H196" i="8"/>
  <c r="K195" i="8"/>
  <c r="O194" i="8"/>
  <c r="R192" i="8"/>
  <c r="D192" i="8"/>
  <c r="H191" i="8"/>
  <c r="N190" i="8"/>
  <c r="R189" i="8"/>
  <c r="D189" i="8"/>
  <c r="L186" i="8"/>
  <c r="C175" i="8"/>
  <c r="E174" i="8"/>
  <c r="K170" i="8"/>
  <c r="M169" i="8"/>
  <c r="C169" i="8"/>
  <c r="H168" i="8"/>
  <c r="M167" i="8"/>
  <c r="Q166" i="8"/>
  <c r="F166" i="8"/>
  <c r="K165" i="8"/>
  <c r="N161" i="8"/>
  <c r="F161" i="8"/>
  <c r="F144" i="8"/>
  <c r="E143" i="8"/>
  <c r="M139" i="8"/>
  <c r="G123" i="8"/>
  <c r="C122" i="8"/>
  <c r="F116" i="8"/>
  <c r="E109" i="8"/>
  <c r="D107" i="8"/>
  <c r="D104" i="8"/>
  <c r="F101" i="8"/>
  <c r="E98" i="8"/>
  <c r="E96" i="8"/>
  <c r="G89" i="8"/>
  <c r="C79" i="8"/>
  <c r="E74" i="8"/>
  <c r="E71" i="8"/>
  <c r="D69" i="8"/>
  <c r="F65" i="8"/>
  <c r="D50" i="8"/>
  <c r="M159" i="8"/>
  <c r="G159" i="8"/>
  <c r="R155" i="8"/>
  <c r="F140" i="8"/>
  <c r="I139" i="8"/>
  <c r="F16" i="8"/>
  <c r="G253" i="8"/>
  <c r="L252" i="8"/>
  <c r="M250" i="8"/>
  <c r="O249" i="8"/>
  <c r="F249" i="8"/>
  <c r="H248" i="8"/>
  <c r="K244" i="8"/>
  <c r="M243" i="8"/>
  <c r="P242" i="8"/>
  <c r="F242" i="8"/>
  <c r="G236" i="8"/>
  <c r="M235" i="8"/>
  <c r="N234" i="8"/>
  <c r="P232" i="8"/>
  <c r="G232" i="8"/>
  <c r="I231" i="8"/>
  <c r="L230" i="8"/>
  <c r="M229" i="8"/>
  <c r="Q228" i="8"/>
  <c r="F228" i="8"/>
  <c r="H227" i="8"/>
  <c r="K225" i="8"/>
  <c r="O224" i="8"/>
  <c r="P223" i="8"/>
  <c r="H223" i="8"/>
  <c r="I222" i="8"/>
  <c r="K217" i="8"/>
  <c r="P216" i="8"/>
  <c r="Q206" i="8"/>
  <c r="L203" i="8"/>
  <c r="N202" i="8"/>
  <c r="Q201" i="8"/>
  <c r="D201" i="8"/>
  <c r="F199" i="8"/>
  <c r="M198" i="8"/>
  <c r="O197" i="8"/>
  <c r="P196" i="8"/>
  <c r="F196" i="8"/>
  <c r="G195" i="8"/>
  <c r="M194" i="8"/>
  <c r="N192" i="8"/>
  <c r="R191" i="8"/>
  <c r="F191" i="8"/>
  <c r="H190" i="8"/>
  <c r="P189" i="8"/>
  <c r="R186" i="8"/>
  <c r="D186" i="8"/>
  <c r="Q174" i="8"/>
  <c r="C174" i="8"/>
  <c r="I170" i="8"/>
  <c r="K169" i="8"/>
  <c r="Q168" i="8"/>
  <c r="F168" i="8"/>
  <c r="I167" i="8"/>
  <c r="N166" i="8"/>
  <c r="D166" i="8"/>
  <c r="I165" i="8"/>
  <c r="L161" i="8"/>
  <c r="D161" i="8"/>
  <c r="C144" i="8"/>
  <c r="I140" i="8"/>
  <c r="C139" i="8"/>
  <c r="C149" i="8" s="1"/>
  <c r="E123" i="8"/>
  <c r="D121" i="8"/>
  <c r="D116" i="8"/>
  <c r="C109" i="8"/>
  <c r="E105" i="8"/>
  <c r="D103" i="8"/>
  <c r="D101" i="8"/>
  <c r="F97" i="8"/>
  <c r="G95" i="8"/>
  <c r="E89" i="8"/>
  <c r="F76" i="8"/>
  <c r="C74" i="8"/>
  <c r="E70" i="8"/>
  <c r="G68" i="8"/>
  <c r="D65" i="8"/>
  <c r="C63" i="8"/>
  <c r="C50" i="8"/>
  <c r="H160" i="8"/>
  <c r="D155" i="8"/>
  <c r="L175" i="8"/>
  <c r="J267" i="8"/>
  <c r="G13" i="8"/>
  <c r="O253" i="8"/>
  <c r="P252" i="8"/>
  <c r="R250" i="8"/>
  <c r="I250" i="8"/>
  <c r="K249" i="8"/>
  <c r="N248" i="8"/>
  <c r="R244" i="8"/>
  <c r="C244" i="8"/>
  <c r="I243" i="8"/>
  <c r="J242" i="8"/>
  <c r="M236" i="8"/>
  <c r="Q235" i="8"/>
  <c r="R234" i="8"/>
  <c r="J234" i="8"/>
  <c r="K232" i="8"/>
  <c r="M231" i="8"/>
  <c r="R230" i="8"/>
  <c r="F230" i="8"/>
  <c r="I229" i="8"/>
  <c r="K228" i="8"/>
  <c r="N227" i="8"/>
  <c r="R225" i="8"/>
  <c r="C225" i="8"/>
  <c r="K224" i="8"/>
  <c r="L223" i="8"/>
  <c r="M222" i="8"/>
  <c r="C222" i="8"/>
  <c r="F217" i="8"/>
  <c r="J216" i="8"/>
  <c r="P203" i="8"/>
  <c r="D203" i="8"/>
  <c r="G202" i="8"/>
  <c r="K201" i="8"/>
  <c r="N199" i="8"/>
  <c r="R198" i="8"/>
  <c r="C198" i="8"/>
  <c r="K197" i="8"/>
  <c r="L196" i="8"/>
  <c r="N195" i="8"/>
  <c r="C195" i="8"/>
  <c r="D194" i="8"/>
  <c r="H192" i="8"/>
  <c r="L191" i="8"/>
  <c r="P190" i="8"/>
  <c r="D190" i="8"/>
  <c r="F189" i="8"/>
  <c r="N186" i="8"/>
  <c r="R175" i="8"/>
  <c r="K174" i="8"/>
  <c r="M170" i="8"/>
  <c r="Q169" i="8"/>
  <c r="G169" i="8"/>
  <c r="J168" i="8"/>
  <c r="P167" i="8"/>
  <c r="E167" i="8"/>
  <c r="J166" i="8"/>
  <c r="M165" i="8"/>
  <c r="C165" i="8"/>
  <c r="H161" i="8"/>
  <c r="H144" i="8"/>
  <c r="K143" i="8"/>
  <c r="R139" i="8"/>
  <c r="F125" i="8"/>
  <c r="F122" i="8"/>
  <c r="C117" i="8"/>
  <c r="G109" i="8"/>
  <c r="F107" i="8"/>
  <c r="F104" i="8"/>
  <c r="C102" i="8"/>
  <c r="D100" i="8"/>
  <c r="G96" i="8"/>
  <c r="D90" i="8"/>
  <c r="E79" i="8"/>
  <c r="C75" i="8"/>
  <c r="D72" i="8"/>
  <c r="F69" i="8"/>
  <c r="F67" i="8"/>
  <c r="E64" i="8"/>
  <c r="M175" i="8"/>
  <c r="D144" i="8"/>
  <c r="Q253" i="8"/>
  <c r="J252" i="8"/>
  <c r="M249" i="8"/>
  <c r="F248" i="8"/>
  <c r="K243" i="8"/>
  <c r="R236" i="8"/>
  <c r="G235" i="8"/>
  <c r="M232" i="8"/>
  <c r="F231" i="8"/>
  <c r="K229" i="8"/>
  <c r="R227" i="8"/>
  <c r="G225" i="8"/>
  <c r="N223" i="8"/>
  <c r="G222" i="8"/>
  <c r="L216" i="8"/>
  <c r="F203" i="8"/>
  <c r="O201" i="8"/>
  <c r="D199" i="8"/>
  <c r="M197" i="8"/>
  <c r="R195" i="8"/>
  <c r="G194" i="8"/>
  <c r="P191" i="8"/>
  <c r="F190" i="8"/>
  <c r="P186" i="8"/>
  <c r="M174" i="8"/>
  <c r="E170" i="8"/>
  <c r="L168" i="8"/>
  <c r="G167" i="8"/>
  <c r="P165" i="8"/>
  <c r="J161" i="8"/>
  <c r="M143" i="8"/>
  <c r="F126" i="8"/>
  <c r="G117" i="8"/>
  <c r="D108" i="8"/>
  <c r="G102" i="8"/>
  <c r="D97" i="8"/>
  <c r="G79" i="8"/>
  <c r="F72" i="8"/>
  <c r="C68" i="8"/>
  <c r="G62" i="8"/>
  <c r="G43" i="8"/>
  <c r="F41" i="8"/>
  <c r="C39" i="8"/>
  <c r="C34" i="8"/>
  <c r="C13" i="8"/>
  <c r="H380" i="8"/>
  <c r="C380" i="8"/>
  <c r="D376" i="8"/>
  <c r="E372" i="8"/>
  <c r="F370" i="8"/>
  <c r="G364" i="8"/>
  <c r="G362" i="8"/>
  <c r="H359" i="8"/>
  <c r="C358" i="8"/>
  <c r="D356" i="8"/>
  <c r="D355" i="8"/>
  <c r="I353" i="8"/>
  <c r="J352" i="8"/>
  <c r="F352" i="8"/>
  <c r="G350" i="8"/>
  <c r="G344" i="8"/>
  <c r="D334" i="8"/>
  <c r="D327" i="8"/>
  <c r="I326" i="8"/>
  <c r="E325" i="8"/>
  <c r="J324" i="8"/>
  <c r="J323" i="8"/>
  <c r="E323" i="8"/>
  <c r="H319" i="8"/>
  <c r="I317" i="8"/>
  <c r="D317" i="8"/>
  <c r="E314" i="8"/>
  <c r="E302" i="8"/>
  <c r="F297" i="8"/>
  <c r="G296" i="8"/>
  <c r="H295" i="8"/>
  <c r="I294" i="8"/>
  <c r="E293" i="8"/>
  <c r="H272" i="8"/>
  <c r="G267" i="8"/>
  <c r="C176" i="8"/>
  <c r="L206" i="8"/>
  <c r="G160" i="8"/>
  <c r="E176" i="8"/>
  <c r="E287" i="8"/>
  <c r="H162" i="8"/>
  <c r="M162" i="8"/>
  <c r="C180" i="8"/>
  <c r="L155" i="8"/>
  <c r="H175" i="8"/>
  <c r="P144" i="8"/>
  <c r="C140" i="8"/>
  <c r="P253" i="8"/>
  <c r="C252" i="8"/>
  <c r="L249" i="8"/>
  <c r="C248" i="8"/>
  <c r="J243" i="8"/>
  <c r="Q236" i="8"/>
  <c r="C235" i="8"/>
  <c r="L232" i="8"/>
  <c r="C231" i="8"/>
  <c r="J229" i="8"/>
  <c r="O227" i="8"/>
  <c r="F225" i="8"/>
  <c r="M223" i="8"/>
  <c r="F222" i="8"/>
  <c r="K216" i="8"/>
  <c r="E203" i="8"/>
  <c r="L201" i="8"/>
  <c r="C199" i="8"/>
  <c r="L197" i="8"/>
  <c r="Q195" i="8"/>
  <c r="F194" i="8"/>
  <c r="O191" i="8"/>
  <c r="E190" i="8"/>
  <c r="O186" i="8"/>
  <c r="L174" i="8"/>
  <c r="D170" i="8"/>
  <c r="K168" i="8"/>
  <c r="F167" i="8"/>
  <c r="N165" i="8"/>
  <c r="I161" i="8"/>
  <c r="L143" i="8"/>
  <c r="D126" i="8"/>
  <c r="F117" i="8"/>
  <c r="C108" i="8"/>
  <c r="F102" i="8"/>
  <c r="C97" i="8"/>
  <c r="F79" i="8"/>
  <c r="E72" i="8"/>
  <c r="G67" i="8"/>
  <c r="F62" i="8"/>
  <c r="D43" i="8"/>
  <c r="C41" i="8"/>
  <c r="G38" i="8"/>
  <c r="C18" i="8"/>
  <c r="G12" i="8"/>
  <c r="G381" i="8"/>
  <c r="H378" i="8"/>
  <c r="C378" i="8"/>
  <c r="C377" i="8"/>
  <c r="I371" i="8"/>
  <c r="E371" i="8"/>
  <c r="J370" i="8"/>
  <c r="F363" i="8"/>
  <c r="G360" i="8"/>
  <c r="C357" i="8"/>
  <c r="H356" i="8"/>
  <c r="D353" i="8"/>
  <c r="F351" i="8"/>
  <c r="H331" i="8"/>
  <c r="H330" i="8"/>
  <c r="C330" i="8"/>
  <c r="H329" i="8"/>
  <c r="C329" i="8"/>
  <c r="H327" i="8"/>
  <c r="D326" i="8"/>
  <c r="I325" i="8"/>
  <c r="D324" i="8"/>
  <c r="E322" i="8"/>
  <c r="F320" i="8"/>
  <c r="H318" i="8"/>
  <c r="C318" i="8"/>
  <c r="I314" i="8"/>
  <c r="J302" i="8"/>
  <c r="J298" i="8"/>
  <c r="E298" i="8"/>
  <c r="C295" i="8"/>
  <c r="D294" i="8"/>
  <c r="I293" i="8"/>
  <c r="I289" i="8"/>
  <c r="D271" i="8"/>
  <c r="H268" i="8"/>
  <c r="J155" i="8"/>
  <c r="F272" i="8"/>
  <c r="Q143" i="8"/>
  <c r="J143" i="8"/>
  <c r="J139" i="8"/>
  <c r="H253" i="8"/>
  <c r="O250" i="8"/>
  <c r="G249" i="8"/>
  <c r="L244" i="8"/>
  <c r="Q242" i="8"/>
  <c r="H236" i="8"/>
  <c r="O234" i="8"/>
  <c r="H232" i="8"/>
  <c r="M230" i="8"/>
  <c r="R228" i="8"/>
  <c r="I227" i="8"/>
  <c r="P224" i="8"/>
  <c r="I223" i="8"/>
  <c r="N217" i="8"/>
  <c r="C216" i="8"/>
  <c r="Q202" i="8"/>
  <c r="F201" i="8"/>
  <c r="N198" i="8"/>
  <c r="Q196" i="8"/>
  <c r="H195" i="8"/>
  <c r="Q192" i="8"/>
  <c r="G191" i="8"/>
  <c r="Q189" i="8"/>
  <c r="K186" i="8"/>
  <c r="D174" i="8"/>
  <c r="L169" i="8"/>
  <c r="G168" i="8"/>
  <c r="P166" i="8"/>
  <c r="J165" i="8"/>
  <c r="E161" i="8"/>
  <c r="D143" i="8"/>
  <c r="F123" i="8"/>
  <c r="E116" i="8"/>
  <c r="C107" i="8"/>
  <c r="E101" i="8"/>
  <c r="C96" i="8"/>
  <c r="G76" i="8"/>
  <c r="D71" i="8"/>
  <c r="E65" i="8"/>
  <c r="E62" i="8"/>
  <c r="G42" i="8"/>
  <c r="G40" i="8"/>
  <c r="F38" i="8"/>
  <c r="E16" i="8"/>
  <c r="F12" i="8"/>
  <c r="G380" i="8"/>
  <c r="G376" i="8"/>
  <c r="C376" i="8"/>
  <c r="H372" i="8"/>
  <c r="J364" i="8"/>
  <c r="F362" i="8"/>
  <c r="G357" i="8"/>
  <c r="G355" i="8"/>
  <c r="C355" i="8"/>
  <c r="H353" i="8"/>
  <c r="I352" i="8"/>
  <c r="E352" i="8"/>
  <c r="J351" i="8"/>
  <c r="J350" i="8"/>
  <c r="F350" i="8"/>
  <c r="F345" i="8"/>
  <c r="C327" i="8"/>
  <c r="H326" i="8"/>
  <c r="I324" i="8"/>
  <c r="D323" i="8"/>
  <c r="I322" i="8"/>
  <c r="J320" i="8"/>
  <c r="G319" i="8"/>
  <c r="H317" i="8"/>
  <c r="C317" i="8"/>
  <c r="D314" i="8"/>
  <c r="D302" i="8"/>
  <c r="E297" i="8"/>
  <c r="F296" i="8"/>
  <c r="G295" i="8"/>
  <c r="H294" i="8"/>
  <c r="D289" i="8"/>
  <c r="E272" i="8"/>
  <c r="P140" i="8"/>
  <c r="H139" i="8"/>
  <c r="C253" i="8"/>
  <c r="L250" i="8"/>
  <c r="Q248" i="8"/>
  <c r="J244" i="8"/>
  <c r="O242" i="8"/>
  <c r="F236" i="8"/>
  <c r="M234" i="8"/>
  <c r="F232" i="8"/>
  <c r="I230" i="8"/>
  <c r="P228" i="8"/>
  <c r="G227" i="8"/>
  <c r="N224" i="8"/>
  <c r="G223" i="8"/>
  <c r="J217" i="8"/>
  <c r="P206" i="8"/>
  <c r="L202" i="8"/>
  <c r="C201" i="8"/>
  <c r="F198" i="8"/>
  <c r="O196" i="8"/>
  <c r="F195" i="8"/>
  <c r="M192" i="8"/>
  <c r="E191" i="8"/>
  <c r="O189" i="8"/>
  <c r="C186" i="8"/>
  <c r="R170" i="8"/>
  <c r="J169" i="8"/>
  <c r="E168" i="8"/>
  <c r="M166" i="8"/>
  <c r="H165" i="8"/>
  <c r="C161" i="8"/>
  <c r="H140" i="8"/>
  <c r="D123" i="8"/>
  <c r="G115" i="8"/>
  <c r="D105" i="8"/>
  <c r="C101" i="8"/>
  <c r="F95" i="8"/>
  <c r="E76" i="8"/>
  <c r="D70" i="8"/>
  <c r="C65" i="8"/>
  <c r="G59" i="8"/>
  <c r="F42" i="8"/>
  <c r="F40" i="8"/>
  <c r="E38" i="8"/>
  <c r="D16" i="8"/>
  <c r="E12" i="8"/>
  <c r="J381" i="8"/>
  <c r="F381" i="8"/>
  <c r="F377" i="8"/>
  <c r="C372" i="8"/>
  <c r="H371" i="8"/>
  <c r="I370" i="8"/>
  <c r="D370" i="8"/>
  <c r="E364" i="8"/>
  <c r="E363" i="8"/>
  <c r="J362" i="8"/>
  <c r="F359" i="8"/>
  <c r="F358" i="8"/>
  <c r="C353" i="8"/>
  <c r="E351" i="8"/>
  <c r="J345" i="8"/>
  <c r="J344" i="8"/>
  <c r="E344" i="8"/>
  <c r="G331" i="8"/>
  <c r="G327" i="8"/>
  <c r="H325" i="8"/>
  <c r="C325" i="8"/>
  <c r="C324" i="8"/>
  <c r="H323" i="8"/>
  <c r="D322" i="8"/>
  <c r="E320" i="8"/>
  <c r="G318" i="8"/>
  <c r="H314" i="8"/>
  <c r="D298" i="8"/>
  <c r="I297" i="8"/>
  <c r="C293" i="8"/>
  <c r="H289" i="8"/>
  <c r="C271" i="8"/>
  <c r="I162" i="8"/>
  <c r="G139" i="8"/>
  <c r="G148" i="8" s="1"/>
  <c r="R213" i="8"/>
  <c r="J341" i="8"/>
  <c r="R141" i="8"/>
  <c r="F91" i="8"/>
  <c r="M181" i="8"/>
  <c r="K181" i="8"/>
  <c r="C181" i="8"/>
  <c r="Q176" i="8"/>
  <c r="J180" i="8"/>
  <c r="C283" i="8"/>
  <c r="C335" i="8" s="1"/>
  <c r="P159" i="8"/>
  <c r="H288" i="8"/>
  <c r="D176" i="8"/>
  <c r="F268" i="8"/>
  <c r="I267" i="8"/>
  <c r="F155" i="8"/>
  <c r="F207" i="8" s="1"/>
  <c r="M155" i="8"/>
  <c r="M207" i="8" s="1"/>
  <c r="G293" i="8"/>
  <c r="D295" i="8"/>
  <c r="E319" i="8"/>
  <c r="J319" i="8"/>
  <c r="F322" i="8"/>
  <c r="F327" i="8"/>
  <c r="I330" i="8"/>
  <c r="J331" i="8"/>
  <c r="I359" i="8"/>
  <c r="I360" i="8"/>
  <c r="D362" i="8"/>
  <c r="H364" i="8"/>
  <c r="C370" i="8"/>
  <c r="G372" i="8"/>
  <c r="D377" i="8"/>
  <c r="J377" i="8"/>
  <c r="E378" i="8"/>
  <c r="H381" i="8"/>
  <c r="G34" i="8"/>
  <c r="C42" i="8"/>
  <c r="F63" i="8"/>
  <c r="D74" i="8"/>
  <c r="D98" i="8"/>
  <c r="D109" i="8"/>
  <c r="K139" i="8"/>
  <c r="M161" i="8"/>
  <c r="L167" i="8"/>
  <c r="J170" i="8"/>
  <c r="C189" i="8"/>
  <c r="C192" i="8"/>
  <c r="G196" i="8"/>
  <c r="G199" i="8"/>
  <c r="M203" i="8"/>
  <c r="J222" i="8"/>
  <c r="N225" i="8"/>
  <c r="Q229" i="8"/>
  <c r="Q232" i="8"/>
  <c r="G242" i="8"/>
  <c r="I248" i="8"/>
  <c r="M252" i="8"/>
  <c r="K145" i="8"/>
  <c r="D145" i="8"/>
  <c r="I145" i="8"/>
  <c r="C341" i="8"/>
  <c r="D218" i="8"/>
  <c r="D341" i="8"/>
  <c r="F346" i="8"/>
  <c r="I213" i="8"/>
  <c r="H341" i="8"/>
  <c r="I341" i="8"/>
  <c r="F269" i="8"/>
  <c r="H269" i="8"/>
  <c r="O141" i="8"/>
  <c r="O148" i="8" s="1"/>
  <c r="M213" i="8"/>
  <c r="G145" i="8"/>
  <c r="E273" i="8"/>
  <c r="C273" i="8"/>
  <c r="D269" i="8"/>
  <c r="D276" i="8" s="1"/>
  <c r="J218" i="8"/>
  <c r="N141" i="8"/>
  <c r="H141" i="8"/>
  <c r="H270" i="8"/>
  <c r="O142" i="8"/>
  <c r="D17" i="8"/>
  <c r="F86" i="8"/>
  <c r="J309" i="8"/>
  <c r="G155" i="8"/>
  <c r="P181" i="8"/>
  <c r="F14" i="8"/>
  <c r="F21" i="8" s="1"/>
  <c r="Q139" i="8"/>
  <c r="I176" i="8"/>
  <c r="I175" i="8"/>
  <c r="O176" i="8"/>
  <c r="M177" i="8"/>
  <c r="D162" i="8"/>
  <c r="J206" i="8"/>
  <c r="H267" i="8"/>
  <c r="K144" i="8"/>
  <c r="I283" i="8"/>
  <c r="F289" i="8"/>
  <c r="J295" i="8"/>
  <c r="E296" i="8"/>
  <c r="C302" i="8"/>
  <c r="J318" i="8"/>
  <c r="E331" i="8"/>
  <c r="H345" i="8"/>
  <c r="C350" i="8"/>
  <c r="I350" i="8"/>
  <c r="G352" i="8"/>
  <c r="E355" i="8"/>
  <c r="F356" i="8"/>
  <c r="I358" i="8"/>
  <c r="D359" i="8"/>
  <c r="D360" i="8"/>
  <c r="F371" i="8"/>
  <c r="C38" i="8"/>
  <c r="D42" i="8"/>
  <c r="F64" i="8"/>
  <c r="D75" i="8"/>
  <c r="F100" i="8"/>
  <c r="E115" i="8"/>
  <c r="D140" i="8"/>
  <c r="F165" i="8"/>
  <c r="Q167" i="8"/>
  <c r="P170" i="8"/>
  <c r="K189" i="8"/>
  <c r="K192" i="8"/>
  <c r="M196" i="8"/>
  <c r="Q199" i="8"/>
  <c r="D206" i="8"/>
  <c r="D207" i="8" s="1"/>
  <c r="O222" i="8"/>
  <c r="C227" i="8"/>
  <c r="G230" i="8"/>
  <c r="K234" i="8"/>
  <c r="K242" i="8"/>
  <c r="O248" i="8"/>
  <c r="Q252" i="8"/>
  <c r="F273" i="8"/>
  <c r="N145" i="8"/>
  <c r="H145" i="8"/>
  <c r="C91" i="8"/>
  <c r="C269" i="8"/>
  <c r="E346" i="8"/>
  <c r="G341" i="8"/>
  <c r="D213" i="8"/>
  <c r="I218" i="8"/>
  <c r="F141" i="8"/>
  <c r="N213" i="8"/>
  <c r="O218" i="8"/>
  <c r="I269" i="8"/>
  <c r="F142" i="8"/>
  <c r="I270" i="8"/>
  <c r="E17" i="8"/>
  <c r="J269" i="8"/>
  <c r="J276" i="8" s="1"/>
  <c r="Q141" i="8"/>
  <c r="G91" i="8"/>
  <c r="E283" i="8"/>
  <c r="E335" i="8" s="1"/>
  <c r="E35" i="8"/>
  <c r="C28" i="8"/>
  <c r="P139" i="8"/>
  <c r="O206" i="8"/>
  <c r="N175" i="8"/>
  <c r="D303" i="8"/>
  <c r="F176" i="8"/>
  <c r="D28" i="8"/>
  <c r="F334" i="8"/>
  <c r="G334" i="8"/>
  <c r="C267" i="8"/>
  <c r="Q145" i="8"/>
  <c r="D268" i="8"/>
  <c r="G283" i="8"/>
  <c r="J294" i="8"/>
  <c r="H298" i="8"/>
  <c r="G314" i="8"/>
  <c r="F319" i="8"/>
  <c r="G322" i="8"/>
  <c r="C323" i="8"/>
  <c r="E326" i="8"/>
  <c r="E330" i="8"/>
  <c r="J330" i="8"/>
  <c r="J359" i="8"/>
  <c r="H363" i="8"/>
  <c r="I364" i="8"/>
  <c r="J376" i="8"/>
  <c r="E377" i="8"/>
  <c r="C381" i="8"/>
  <c r="I381" i="8"/>
  <c r="C12" i="8"/>
  <c r="C21" i="8" s="1"/>
  <c r="D38" i="8"/>
  <c r="E42" i="8"/>
  <c r="G64" i="8"/>
  <c r="E75" i="8"/>
  <c r="G100" i="8"/>
  <c r="F115" i="8"/>
  <c r="E140" i="8"/>
  <c r="G165" i="8"/>
  <c r="R167" i="8"/>
  <c r="Q170" i="8"/>
  <c r="L189" i="8"/>
  <c r="L192" i="8"/>
  <c r="N196" i="8"/>
  <c r="R199" i="8"/>
  <c r="H206" i="8"/>
  <c r="F223" i="8"/>
  <c r="F227" i="8"/>
  <c r="H230" i="8"/>
  <c r="L234" i="8"/>
  <c r="N242" i="8"/>
  <c r="P248" i="8"/>
  <c r="R252" i="8"/>
  <c r="M145" i="8"/>
  <c r="D273" i="8"/>
  <c r="G346" i="8"/>
  <c r="F213" i="8"/>
  <c r="E213" i="8"/>
  <c r="K141" i="8"/>
  <c r="C270" i="8"/>
  <c r="P213" i="8"/>
  <c r="G142" i="8"/>
  <c r="D142" i="8"/>
  <c r="L142" i="8"/>
  <c r="F270" i="8"/>
  <c r="G86" i="8"/>
  <c r="Q181" i="8"/>
  <c r="I181" i="8"/>
  <c r="D33" i="8"/>
  <c r="E155" i="8"/>
  <c r="L181" i="8"/>
  <c r="G32" i="8"/>
  <c r="C272" i="8"/>
  <c r="F267" i="8"/>
  <c r="G206" i="8"/>
  <c r="Q160" i="8"/>
  <c r="J176" i="8"/>
  <c r="G176" i="8"/>
  <c r="L160" i="8"/>
  <c r="J162" i="8"/>
  <c r="G287" i="8"/>
  <c r="L176" i="8"/>
  <c r="Q155" i="8"/>
  <c r="I271" i="8"/>
  <c r="C288" i="8"/>
  <c r="Q162" i="8"/>
  <c r="G289" i="8"/>
  <c r="E294" i="8"/>
  <c r="F295" i="8"/>
  <c r="G297" i="8"/>
  <c r="C298" i="8"/>
  <c r="J317" i="8"/>
  <c r="F318" i="8"/>
  <c r="G320" i="8"/>
  <c r="G324" i="8"/>
  <c r="J325" i="8"/>
  <c r="J329" i="8"/>
  <c r="C345" i="8"/>
  <c r="I345" i="8"/>
  <c r="G351" i="8"/>
  <c r="H352" i="8"/>
  <c r="F355" i="8"/>
  <c r="I357" i="8"/>
  <c r="J358" i="8"/>
  <c r="E359" i="8"/>
  <c r="D364" i="8"/>
  <c r="G371" i="8"/>
  <c r="E376" i="8"/>
  <c r="I380" i="8"/>
  <c r="E13" i="8"/>
  <c r="D39" i="8"/>
  <c r="C59" i="8"/>
  <c r="F68" i="8"/>
  <c r="D89" i="8"/>
  <c r="C103" i="8"/>
  <c r="C121" i="8"/>
  <c r="N143" i="8"/>
  <c r="C166" i="8"/>
  <c r="P168" i="8"/>
  <c r="P174" i="8"/>
  <c r="G190" i="8"/>
  <c r="H194" i="8"/>
  <c r="N197" i="8"/>
  <c r="P201" i="8"/>
  <c r="M216" i="8"/>
  <c r="O223" i="8"/>
  <c r="C228" i="8"/>
  <c r="G231" i="8"/>
  <c r="L235" i="8"/>
  <c r="L243" i="8"/>
  <c r="N249" i="8"/>
  <c r="R253" i="8"/>
  <c r="D13" i="8"/>
  <c r="AF213" i="7"/>
  <c r="AF218" i="7" s="1"/>
  <c r="AF148" i="7"/>
  <c r="N45" i="1"/>
  <c r="O45" i="1" s="1"/>
  <c r="P45" i="1" s="1"/>
  <c r="Q45" i="1" s="1"/>
  <c r="O40" i="1"/>
  <c r="N37" i="1"/>
  <c r="AO110" i="5"/>
  <c r="AO25" i="5"/>
  <c r="AO72" i="5"/>
  <c r="AO53" i="5"/>
  <c r="BN63" i="1"/>
  <c r="D159" i="8"/>
  <c r="G175" i="8"/>
  <c r="N206" i="8"/>
  <c r="N160" i="8"/>
  <c r="L159" i="8"/>
  <c r="Q159" i="8"/>
  <c r="C53" i="8"/>
  <c r="D48" i="8"/>
  <c r="G47" i="8"/>
  <c r="F47" i="8"/>
  <c r="O70" i="1"/>
  <c r="N61" i="1"/>
  <c r="O58" i="1"/>
  <c r="O52" i="1"/>
  <c r="AE213" i="7"/>
  <c r="AE218" i="7" s="1"/>
  <c r="AE148" i="7"/>
  <c r="AE207" i="7"/>
  <c r="L288" i="7"/>
  <c r="L288" i="8" s="1"/>
  <c r="U160" i="8"/>
  <c r="T162" i="7"/>
  <c r="K288" i="7"/>
  <c r="K288" i="8" s="1"/>
  <c r="BB13" i="5"/>
  <c r="BC16" i="5"/>
  <c r="AN53" i="5"/>
  <c r="BM67" i="1"/>
  <c r="BM60" i="1"/>
  <c r="BM61" i="1" s="1"/>
  <c r="BM64" i="1"/>
  <c r="M148" i="8"/>
  <c r="E47" i="8"/>
  <c r="D47" i="8"/>
  <c r="E194" i="8"/>
  <c r="M195" i="8"/>
  <c r="G197" i="8"/>
  <c r="O198" i="8"/>
  <c r="E201" i="8"/>
  <c r="M202" i="8"/>
  <c r="I206" i="8"/>
  <c r="H217" i="8"/>
  <c r="N222" i="8"/>
  <c r="J224" i="8"/>
  <c r="P225" i="8"/>
  <c r="H228" i="8"/>
  <c r="P229" i="8"/>
  <c r="H231" i="8"/>
  <c r="N232" i="8"/>
  <c r="F235" i="8"/>
  <c r="P236" i="8"/>
  <c r="H243" i="8"/>
  <c r="N244" i="8"/>
  <c r="H249" i="8"/>
  <c r="N250" i="8"/>
  <c r="F253" i="8"/>
  <c r="G28" i="8"/>
  <c r="F18" i="8"/>
  <c r="D139" i="8"/>
  <c r="P145" i="8"/>
  <c r="P180" i="8"/>
  <c r="F160" i="8"/>
  <c r="Q144" i="8"/>
  <c r="I143" i="8"/>
  <c r="N155" i="8"/>
  <c r="E253" i="8"/>
  <c r="E252" i="8"/>
  <c r="E250" i="8"/>
  <c r="E249" i="8"/>
  <c r="E248" i="8"/>
  <c r="E244" i="8"/>
  <c r="E243" i="8"/>
  <c r="E242" i="8"/>
  <c r="E236" i="8"/>
  <c r="E235" i="8"/>
  <c r="E234" i="8"/>
  <c r="E232" i="8"/>
  <c r="E231" i="8"/>
  <c r="E230" i="8"/>
  <c r="E229" i="8"/>
  <c r="E228" i="8"/>
  <c r="E227" i="8"/>
  <c r="E225" i="8"/>
  <c r="E224" i="8"/>
  <c r="E223" i="8"/>
  <c r="E222" i="8"/>
  <c r="E217" i="8"/>
  <c r="E216" i="8"/>
  <c r="J203" i="8"/>
  <c r="J202" i="8"/>
  <c r="J201" i="8"/>
  <c r="J199" i="8"/>
  <c r="J198" i="8"/>
  <c r="J197" i="8"/>
  <c r="J196" i="8"/>
  <c r="J195" i="8"/>
  <c r="J194" i="8"/>
  <c r="J192" i="8"/>
  <c r="J191" i="8"/>
  <c r="J190" i="8"/>
  <c r="J189" i="8"/>
  <c r="J186" i="8"/>
  <c r="O174" i="8"/>
  <c r="O170" i="8"/>
  <c r="O169" i="8"/>
  <c r="O168" i="8"/>
  <c r="O167" i="8"/>
  <c r="O166" i="8"/>
  <c r="O165" i="8"/>
  <c r="O161" i="8"/>
  <c r="I155" i="8"/>
  <c r="C143" i="8"/>
  <c r="E126" i="8"/>
  <c r="D122" i="8"/>
  <c r="C116" i="8"/>
  <c r="G107" i="8"/>
  <c r="F103" i="8"/>
  <c r="E100" i="8"/>
  <c r="D96" i="8"/>
  <c r="C89" i="8"/>
  <c r="G74" i="8"/>
  <c r="F70" i="8"/>
  <c r="E67" i="8"/>
  <c r="D63" i="8"/>
  <c r="C43" i="8"/>
  <c r="G39" i="8"/>
  <c r="E18" i="8"/>
  <c r="F380" i="8"/>
  <c r="I377" i="8"/>
  <c r="D372" i="8"/>
  <c r="G370" i="8"/>
  <c r="J363" i="8"/>
  <c r="E360" i="8"/>
  <c r="H358" i="8"/>
  <c r="C356" i="8"/>
  <c r="F353" i="8"/>
  <c r="I351" i="8"/>
  <c r="D345" i="8"/>
  <c r="D331" i="8"/>
  <c r="G329" i="8"/>
  <c r="J326" i="8"/>
  <c r="E324" i="8"/>
  <c r="H322" i="8"/>
  <c r="C319" i="8"/>
  <c r="F317" i="8"/>
  <c r="I302" i="8"/>
  <c r="F283" i="8"/>
  <c r="E180" i="8"/>
  <c r="L139" i="8"/>
  <c r="L149" i="8" s="1"/>
  <c r="D15" i="8"/>
  <c r="D253" i="8"/>
  <c r="D252" i="8"/>
  <c r="D250" i="8"/>
  <c r="D249" i="8"/>
  <c r="D248" i="8"/>
  <c r="D244" i="8"/>
  <c r="D243" i="8"/>
  <c r="D242" i="8"/>
  <c r="D236" i="8"/>
  <c r="D235" i="8"/>
  <c r="D234" i="8"/>
  <c r="D232" i="8"/>
  <c r="D231" i="8"/>
  <c r="D230" i="8"/>
  <c r="D229" i="8"/>
  <c r="D228" i="8"/>
  <c r="D227" i="8"/>
  <c r="D225" i="8"/>
  <c r="D224" i="8"/>
  <c r="D223" i="8"/>
  <c r="D222" i="8"/>
  <c r="D217" i="8"/>
  <c r="D216" i="8"/>
  <c r="I203" i="8"/>
  <c r="I202" i="8"/>
  <c r="I201" i="8"/>
  <c r="I199" i="8"/>
  <c r="I198" i="8"/>
  <c r="I197" i="8"/>
  <c r="I196" i="8"/>
  <c r="I195" i="8"/>
  <c r="I194" i="8"/>
  <c r="I192" i="8"/>
  <c r="I191" i="8"/>
  <c r="I190" i="8"/>
  <c r="I189" i="8"/>
  <c r="I186" i="8"/>
  <c r="N174" i="8"/>
  <c r="N170" i="8"/>
  <c r="N169" i="8"/>
  <c r="Q175" i="8"/>
  <c r="G140" i="8"/>
  <c r="F28" i="8"/>
  <c r="K253" i="8"/>
  <c r="I252" i="8"/>
  <c r="G250" i="8"/>
  <c r="C249" i="8"/>
  <c r="Q244" i="8"/>
  <c r="O243" i="8"/>
  <c r="M242" i="8"/>
  <c r="K236" i="8"/>
  <c r="I235" i="8"/>
  <c r="G234" i="8"/>
  <c r="C232" i="8"/>
  <c r="Q230" i="8"/>
  <c r="O229" i="8"/>
  <c r="M228" i="8"/>
  <c r="K227" i="8"/>
  <c r="I225" i="8"/>
  <c r="G224" i="8"/>
  <c r="C223" i="8"/>
  <c r="Q217" i="8"/>
  <c r="O216" i="8"/>
  <c r="R203" i="8"/>
  <c r="P202" i="8"/>
  <c r="N201" i="8"/>
  <c r="L199" i="8"/>
  <c r="H198" i="8"/>
  <c r="F197" i="8"/>
  <c r="D196" i="8"/>
  <c r="R194" i="8"/>
  <c r="P192" i="8"/>
  <c r="N191" i="8"/>
  <c r="L190" i="8"/>
  <c r="H189" i="8"/>
  <c r="F186" i="8"/>
  <c r="I174" i="8"/>
  <c r="G170" i="8"/>
  <c r="E169" i="8"/>
  <c r="D168" i="8"/>
  <c r="C167" i="8"/>
  <c r="R165" i="8"/>
  <c r="Q161" i="8"/>
  <c r="F159" i="8"/>
  <c r="R140" i="8"/>
  <c r="C126" i="8"/>
  <c r="F121" i="8"/>
  <c r="D115" i="8"/>
  <c r="G105" i="8"/>
  <c r="E102" i="8"/>
  <c r="C98" i="8"/>
  <c r="F90" i="8"/>
  <c r="D76" i="8"/>
  <c r="G71" i="8"/>
  <c r="E68" i="8"/>
  <c r="C64" i="8"/>
  <c r="F43" i="8"/>
  <c r="D40" i="8"/>
  <c r="C32" i="8"/>
  <c r="G378" i="8"/>
  <c r="H377" i="8"/>
  <c r="D371" i="8"/>
  <c r="E370" i="8"/>
  <c r="I362" i="8"/>
  <c r="F357" i="8"/>
  <c r="J353" i="8"/>
  <c r="C352" i="8"/>
  <c r="D351" i="8"/>
  <c r="G345" i="8"/>
  <c r="H344" i="8"/>
  <c r="J334" i="8"/>
  <c r="I329" i="8"/>
  <c r="J327" i="8"/>
  <c r="C326" i="8"/>
  <c r="F324" i="8"/>
  <c r="G323" i="8"/>
  <c r="D318" i="8"/>
  <c r="E317" i="8"/>
  <c r="I298" i="8"/>
  <c r="D296" i="8"/>
  <c r="G294" i="8"/>
  <c r="J289" i="8"/>
  <c r="J283" i="8"/>
  <c r="D272" i="8"/>
  <c r="E268" i="8"/>
  <c r="G288" i="8"/>
  <c r="K206" i="8"/>
  <c r="K207" i="8" s="1"/>
  <c r="E15" i="8"/>
  <c r="N180" i="8"/>
  <c r="C162" i="8"/>
  <c r="O180" i="8"/>
  <c r="R143" i="8"/>
  <c r="E14" i="8"/>
  <c r="F181" i="8"/>
  <c r="D283" i="8"/>
  <c r="E86" i="8"/>
  <c r="R142" i="8"/>
  <c r="Q213" i="8"/>
  <c r="J346" i="8"/>
  <c r="I142" i="8"/>
  <c r="P142" i="8"/>
  <c r="E142" i="8"/>
  <c r="E141" i="8"/>
  <c r="C141" i="8"/>
  <c r="G213" i="8"/>
  <c r="G218" i="8"/>
  <c r="P160" i="8"/>
  <c r="R159" i="8"/>
  <c r="I159" i="8"/>
  <c r="P175" i="8"/>
  <c r="L144" i="8"/>
  <c r="P143" i="8"/>
  <c r="E28" i="8"/>
  <c r="J253" i="8"/>
  <c r="H252" i="8"/>
  <c r="F250" i="8"/>
  <c r="R248" i="8"/>
  <c r="P244" i="8"/>
  <c r="N243" i="8"/>
  <c r="L242" i="8"/>
  <c r="J236" i="8"/>
  <c r="H235" i="8"/>
  <c r="F234" i="8"/>
  <c r="R231" i="8"/>
  <c r="P230" i="8"/>
  <c r="N229" i="8"/>
  <c r="L228" i="8"/>
  <c r="J227" i="8"/>
  <c r="H225" i="8"/>
  <c r="F224" i="8"/>
  <c r="R222" i="8"/>
  <c r="P217" i="8"/>
  <c r="N216" i="8"/>
  <c r="Q203" i="8"/>
  <c r="O202" i="8"/>
  <c r="M201" i="8"/>
  <c r="K199" i="8"/>
  <c r="G198" i="8"/>
  <c r="E197" i="8"/>
  <c r="C196" i="8"/>
  <c r="Q194" i="8"/>
  <c r="O192" i="8"/>
  <c r="M191" i="8"/>
  <c r="K190" i="8"/>
  <c r="G189" i="8"/>
  <c r="E186" i="8"/>
  <c r="H174" i="8"/>
  <c r="F170" i="8"/>
  <c r="D169" i="8"/>
  <c r="C168" i="8"/>
  <c r="R166" i="8"/>
  <c r="Q165" i="8"/>
  <c r="P161" i="8"/>
  <c r="O144" i="8"/>
  <c r="M140" i="8"/>
  <c r="G125" i="8"/>
  <c r="E121" i="8"/>
  <c r="C115" i="8"/>
  <c r="F105" i="8"/>
  <c r="D102" i="8"/>
  <c r="G97" i="8"/>
  <c r="E90" i="8"/>
  <c r="C76" i="8"/>
  <c r="F71" i="8"/>
  <c r="D68" i="8"/>
  <c r="G63" i="8"/>
  <c r="E43" i="8"/>
  <c r="C40" i="8"/>
  <c r="D18" i="8"/>
  <c r="D381" i="8"/>
  <c r="E380" i="8"/>
  <c r="I376" i="8"/>
  <c r="F364" i="8"/>
  <c r="G363" i="8"/>
  <c r="J360" i="8"/>
  <c r="C359" i="8"/>
  <c r="D358" i="8"/>
  <c r="G356" i="8"/>
  <c r="H355" i="8"/>
  <c r="E350" i="8"/>
  <c r="F331" i="8"/>
  <c r="G330" i="8"/>
  <c r="D325" i="8"/>
  <c r="I320" i="8"/>
  <c r="F314" i="8"/>
  <c r="G302" i="8"/>
  <c r="J297" i="8"/>
  <c r="E295" i="8"/>
  <c r="H293" i="8"/>
  <c r="E160" i="8"/>
  <c r="J268" i="8"/>
  <c r="D49" i="8"/>
  <c r="R181" i="8"/>
  <c r="M176" i="8"/>
  <c r="R145" i="8"/>
  <c r="G272" i="8"/>
  <c r="E289" i="8"/>
  <c r="D293" i="8"/>
  <c r="C294" i="8"/>
  <c r="H297" i="8"/>
  <c r="G298" i="8"/>
  <c r="F302" i="8"/>
  <c r="H324" i="8"/>
  <c r="G325" i="8"/>
  <c r="F326" i="8"/>
  <c r="E327" i="8"/>
  <c r="D329" i="8"/>
  <c r="E345" i="8"/>
  <c r="D350" i="8"/>
  <c r="C351" i="8"/>
  <c r="I356" i="8"/>
  <c r="H357" i="8"/>
  <c r="G358" i="8"/>
  <c r="C364" i="8"/>
  <c r="J371" i="8"/>
  <c r="I372" i="8"/>
  <c r="F378" i="8"/>
  <c r="E381" i="8"/>
  <c r="E34" i="8"/>
  <c r="D41" i="8"/>
  <c r="C62" i="8"/>
  <c r="G65" i="8"/>
  <c r="G70" i="8"/>
  <c r="F75" i="8"/>
  <c r="G90" i="8"/>
  <c r="F98" i="8"/>
  <c r="E103" i="8"/>
  <c r="E108" i="8"/>
  <c r="D117" i="8"/>
  <c r="C125" i="8"/>
  <c r="J140" i="8"/>
  <c r="M160" i="8"/>
  <c r="D165" i="8"/>
  <c r="G166" i="8"/>
  <c r="J167" i="8"/>
  <c r="M168" i="8"/>
  <c r="R169" i="8"/>
  <c r="F174" i="8"/>
  <c r="G186" i="8"/>
  <c r="M189" i="8"/>
  <c r="Q190" i="8"/>
  <c r="E192" i="8"/>
  <c r="K194" i="8"/>
  <c r="O195" i="8"/>
  <c r="C197" i="8"/>
  <c r="K198" i="8"/>
  <c r="C202" i="8"/>
  <c r="G203" i="8"/>
  <c r="H216" i="8"/>
  <c r="L217" i="8"/>
  <c r="P222" i="8"/>
  <c r="H224" i="8"/>
  <c r="L225" i="8"/>
  <c r="P227" i="8"/>
  <c r="F229" i="8"/>
  <c r="J230" i="8"/>
  <c r="N231" i="8"/>
  <c r="R232" i="8"/>
  <c r="J235" i="8"/>
  <c r="N236" i="8"/>
  <c r="R242" i="8"/>
  <c r="H244" i="8"/>
  <c r="L248" i="8"/>
  <c r="P249" i="8"/>
  <c r="F252" i="8"/>
  <c r="L253" i="8"/>
  <c r="G18" i="8"/>
  <c r="E175" i="8"/>
  <c r="K176" i="8"/>
  <c r="E159" i="8"/>
  <c r="C49" i="8"/>
  <c r="O199" i="8"/>
  <c r="I273" i="8"/>
  <c r="K213" i="8"/>
  <c r="C15" i="8"/>
  <c r="J213" i="8"/>
  <c r="I141" i="8"/>
  <c r="L141" i="8"/>
  <c r="M218" i="8"/>
  <c r="C17" i="8"/>
  <c r="E181" i="8"/>
  <c r="E91" i="8"/>
  <c r="E33" i="8"/>
  <c r="G35" i="8"/>
  <c r="K140" i="8"/>
  <c r="R180" i="8"/>
  <c r="I334" i="8"/>
  <c r="R160" i="8"/>
  <c r="L177" i="8"/>
  <c r="D160" i="8"/>
  <c r="C268" i="8"/>
  <c r="E139" i="8"/>
  <c r="E267" i="8"/>
  <c r="I272" i="8"/>
  <c r="J296" i="8"/>
  <c r="E318" i="8"/>
  <c r="D319" i="8"/>
  <c r="J322" i="8"/>
  <c r="I323" i="8"/>
  <c r="D330" i="8"/>
  <c r="C331" i="8"/>
  <c r="F344" i="8"/>
  <c r="J355" i="8"/>
  <c r="G359" i="8"/>
  <c r="F360" i="8"/>
  <c r="E362" i="8"/>
  <c r="D363" i="8"/>
  <c r="H376" i="8"/>
  <c r="G377" i="8"/>
  <c r="B8" i="8"/>
  <c r="F34" i="8"/>
  <c r="E41" i="8"/>
  <c r="D62" i="8"/>
  <c r="C67" i="8"/>
  <c r="C71" i="8"/>
  <c r="G75" i="8"/>
  <c r="C95" i="8"/>
  <c r="G98" i="8"/>
  <c r="G103" i="8"/>
  <c r="F108" i="8"/>
  <c r="E117" i="8"/>
  <c r="D125" i="8"/>
  <c r="L140" i="8"/>
  <c r="O160" i="8"/>
  <c r="E165" i="8"/>
  <c r="H166" i="8"/>
  <c r="K167" i="8"/>
  <c r="N168" i="8"/>
  <c r="C170" i="8"/>
  <c r="G174" i="8"/>
  <c r="H186" i="8"/>
  <c r="N189" i="8"/>
  <c r="R190" i="8"/>
  <c r="F192" i="8"/>
  <c r="L194" i="8"/>
  <c r="P195" i="8"/>
  <c r="D197" i="8"/>
  <c r="L198" i="8"/>
  <c r="P199" i="8"/>
  <c r="D202" i="8"/>
  <c r="H203" i="8"/>
  <c r="I216" i="8"/>
  <c r="M217" i="8"/>
  <c r="Q222" i="8"/>
  <c r="I224" i="8"/>
  <c r="M225" i="8"/>
  <c r="Q227" i="8"/>
  <c r="G229" i="8"/>
  <c r="K230" i="8"/>
  <c r="O231" i="8"/>
  <c r="C234" i="8"/>
  <c r="K235" i="8"/>
  <c r="O236" i="8"/>
  <c r="C243" i="8"/>
  <c r="I244" i="8"/>
  <c r="M248" i="8"/>
  <c r="Q249" i="8"/>
  <c r="G252" i="8"/>
  <c r="M253" i="8"/>
  <c r="G268" i="8"/>
  <c r="H143" i="8"/>
  <c r="R144" i="8"/>
  <c r="F175" i="8"/>
  <c r="L180" i="8"/>
  <c r="C206" i="8"/>
  <c r="C207" i="8" s="1"/>
  <c r="O159" i="8"/>
  <c r="C48" i="8"/>
  <c r="D54" i="8"/>
  <c r="F149" i="8" l="1"/>
  <c r="E149" i="8"/>
  <c r="J148" i="8"/>
  <c r="F148" i="8"/>
  <c r="G276" i="8"/>
  <c r="P148" i="8"/>
  <c r="D22" i="8"/>
  <c r="I276" i="8"/>
  <c r="N149" i="8"/>
  <c r="G21" i="8"/>
  <c r="H335" i="8"/>
  <c r="I277" i="8"/>
  <c r="BD19" i="5"/>
  <c r="E59" i="6"/>
  <c r="E58" i="6" s="1"/>
  <c r="H305" i="7"/>
  <c r="L59" i="6"/>
  <c r="L58" i="6" s="1"/>
  <c r="G290" i="7"/>
  <c r="G290" i="8" s="1"/>
  <c r="D305" i="7"/>
  <c r="D305" i="8" s="1"/>
  <c r="E177" i="8"/>
  <c r="H290" i="7"/>
  <c r="H290" i="8" s="1"/>
  <c r="O59" i="6"/>
  <c r="O58" i="6" s="1"/>
  <c r="BD102" i="5"/>
  <c r="O181" i="8"/>
  <c r="C290" i="7"/>
  <c r="C290" i="8" s="1"/>
  <c r="F59" i="6"/>
  <c r="F58" i="6" s="1"/>
  <c r="I50" i="7"/>
  <c r="N177" i="8"/>
  <c r="H309" i="7"/>
  <c r="H309" i="8" s="1"/>
  <c r="F305" i="7"/>
  <c r="F305" i="8" s="1"/>
  <c r="I309" i="7"/>
  <c r="I309" i="8" s="1"/>
  <c r="N308" i="7"/>
  <c r="N308" i="8" s="1"/>
  <c r="M59" i="6"/>
  <c r="M58" i="6" s="1"/>
  <c r="C59" i="6"/>
  <c r="C58" i="6" s="1"/>
  <c r="K177" i="8"/>
  <c r="F180" i="8"/>
  <c r="M290" i="7"/>
  <c r="M290" i="8" s="1"/>
  <c r="Q180" i="8"/>
  <c r="G59" i="6"/>
  <c r="G58" i="6" s="1"/>
  <c r="U58" i="6"/>
  <c r="I305" i="7"/>
  <c r="I305" i="8" s="1"/>
  <c r="N181" i="8"/>
  <c r="E49" i="8"/>
  <c r="N290" i="7"/>
  <c r="N290" i="8" s="1"/>
  <c r="M309" i="7"/>
  <c r="M309" i="8" s="1"/>
  <c r="U162" i="8"/>
  <c r="J181" i="8"/>
  <c r="U180" i="8"/>
  <c r="J305" i="7"/>
  <c r="J305" i="8" s="1"/>
  <c r="BC102" i="5"/>
  <c r="N162" i="8"/>
  <c r="BC19" i="5"/>
  <c r="H180" i="8"/>
  <c r="J177" i="8"/>
  <c r="D290" i="7"/>
  <c r="D290" i="8" s="1"/>
  <c r="N59" i="6"/>
  <c r="N58" i="6" s="1"/>
  <c r="H59" i="6"/>
  <c r="H58" i="6" s="1"/>
  <c r="R290" i="7"/>
  <c r="R290" i="8" s="1"/>
  <c r="I290" i="7"/>
  <c r="I290" i="8" s="1"/>
  <c r="I48" i="7"/>
  <c r="J48" i="7" s="1"/>
  <c r="BD45" i="5"/>
  <c r="P59" i="6"/>
  <c r="P58" i="6" s="1"/>
  <c r="R309" i="7"/>
  <c r="R309" i="8" s="1"/>
  <c r="AH181" i="8"/>
  <c r="K309" i="7"/>
  <c r="K309" i="8" s="1"/>
  <c r="C80" i="8"/>
  <c r="M149" i="8"/>
  <c r="G207" i="8"/>
  <c r="F276" i="8"/>
  <c r="I149" i="8"/>
  <c r="F22" i="8"/>
  <c r="D277" i="8"/>
  <c r="H207" i="8"/>
  <c r="R207" i="8"/>
  <c r="F50" i="7"/>
  <c r="F50" i="8" s="1"/>
  <c r="H305" i="8"/>
  <c r="M180" i="8"/>
  <c r="Q59" i="6"/>
  <c r="Q58" i="6" s="1"/>
  <c r="BE102" i="5"/>
  <c r="I49" i="7"/>
  <c r="G48" i="7"/>
  <c r="G48" i="8" s="1"/>
  <c r="D59" i="6"/>
  <c r="D58" i="6" s="1"/>
  <c r="F49" i="7"/>
  <c r="H48" i="7"/>
  <c r="H48" i="8" s="1"/>
  <c r="J59" i="6"/>
  <c r="J58" i="6" s="1"/>
  <c r="F309" i="7"/>
  <c r="F309" i="8" s="1"/>
  <c r="X19" i="5"/>
  <c r="R162" i="8"/>
  <c r="G49" i="7"/>
  <c r="G49" i="8" s="1"/>
  <c r="BE72" i="5"/>
  <c r="D180" i="8"/>
  <c r="G303" i="8"/>
  <c r="BE45" i="5"/>
  <c r="Q290" i="7"/>
  <c r="Q290" i="8" s="1"/>
  <c r="F303" i="8"/>
  <c r="N309" i="7"/>
  <c r="N309" i="8" s="1"/>
  <c r="G177" i="7"/>
  <c r="E309" i="7"/>
  <c r="E309" i="8" s="1"/>
  <c r="G181" i="8"/>
  <c r="T58" i="6"/>
  <c r="E54" i="7"/>
  <c r="E54" i="8" s="1"/>
  <c r="H50" i="7"/>
  <c r="H50" i="8" s="1"/>
  <c r="E304" i="8"/>
  <c r="M48" i="1"/>
  <c r="M60" i="1" s="1"/>
  <c r="M43" i="1"/>
  <c r="I148" i="8"/>
  <c r="K148" i="8"/>
  <c r="C277" i="8"/>
  <c r="H277" i="8"/>
  <c r="J149" i="8"/>
  <c r="P207" i="8"/>
  <c r="F335" i="8"/>
  <c r="H148" i="8"/>
  <c r="Q207" i="8"/>
  <c r="F277" i="8"/>
  <c r="N207" i="8"/>
  <c r="G277" i="8"/>
  <c r="J277" i="8"/>
  <c r="C148" i="8"/>
  <c r="D149" i="8"/>
  <c r="R148" i="8"/>
  <c r="O207" i="8"/>
  <c r="H149" i="8"/>
  <c r="E80" i="8"/>
  <c r="L148" i="8"/>
  <c r="G80" i="8"/>
  <c r="G335" i="8"/>
  <c r="Q148" i="8"/>
  <c r="G149" i="8"/>
  <c r="C22" i="8"/>
  <c r="E207" i="8"/>
  <c r="Q149" i="8"/>
  <c r="BD72" i="5"/>
  <c r="O308" i="7"/>
  <c r="O308" i="8" s="1"/>
  <c r="AA180" i="8"/>
  <c r="H49" i="7"/>
  <c r="L304" i="8"/>
  <c r="P309" i="7"/>
  <c r="P309" i="8" s="1"/>
  <c r="J50" i="7"/>
  <c r="I50" i="8"/>
  <c r="P290" i="7"/>
  <c r="P290" i="8" s="1"/>
  <c r="AD162" i="8"/>
  <c r="D177" i="7"/>
  <c r="C309" i="7"/>
  <c r="C309" i="8" s="1"/>
  <c r="O309" i="7"/>
  <c r="O309" i="8" s="1"/>
  <c r="AA181" i="8"/>
  <c r="Q308" i="7"/>
  <c r="Q308" i="8" s="1"/>
  <c r="U181" i="8"/>
  <c r="L309" i="7"/>
  <c r="L309" i="8" s="1"/>
  <c r="G162" i="8"/>
  <c r="Q309" i="7"/>
  <c r="Q309" i="8" s="1"/>
  <c r="AE181" i="8"/>
  <c r="Y19" i="5"/>
  <c r="Y25" i="5"/>
  <c r="AA162" i="8"/>
  <c r="O290" i="7"/>
  <c r="O290" i="8" s="1"/>
  <c r="BO60" i="1"/>
  <c r="BO61" i="1" s="1"/>
  <c r="BO64" i="1"/>
  <c r="E22" i="8"/>
  <c r="L207" i="8"/>
  <c r="E277" i="8"/>
  <c r="D335" i="8"/>
  <c r="K149" i="8"/>
  <c r="N148" i="8"/>
  <c r="H276" i="8"/>
  <c r="C276" i="8"/>
  <c r="J207" i="8"/>
  <c r="D80" i="8"/>
  <c r="E21" i="8"/>
  <c r="G22" i="8"/>
  <c r="R149" i="8"/>
  <c r="I335" i="8"/>
  <c r="F80" i="8"/>
  <c r="P149" i="8"/>
  <c r="P40" i="1"/>
  <c r="O41" i="1"/>
  <c r="N42" i="1"/>
  <c r="O37" i="1"/>
  <c r="BN60" i="1"/>
  <c r="BN61" i="1" s="1"/>
  <c r="BN64" i="1"/>
  <c r="E276" i="8"/>
  <c r="I207" i="8"/>
  <c r="P70" i="1"/>
  <c r="O61" i="1"/>
  <c r="P58" i="1"/>
  <c r="P52" i="1"/>
  <c r="T162" i="8"/>
  <c r="K290" i="7"/>
  <c r="K290" i="8" s="1"/>
  <c r="D148" i="8"/>
  <c r="J335" i="8"/>
  <c r="E148" i="8"/>
  <c r="M49" i="1" l="1"/>
  <c r="M69" i="1"/>
  <c r="M57" i="1"/>
  <c r="M63" i="1" s="1"/>
  <c r="M64" i="1" s="1"/>
  <c r="M51" i="1"/>
  <c r="M54" i="1" s="1"/>
  <c r="M55" i="1" s="1"/>
  <c r="I48" i="8"/>
  <c r="G50" i="7"/>
  <c r="G50" i="8" s="1"/>
  <c r="J50" i="8"/>
  <c r="K50" i="7"/>
  <c r="K50" i="8" s="1"/>
  <c r="J48" i="8"/>
  <c r="K48" i="7"/>
  <c r="K48" i="8" s="1"/>
  <c r="F54" i="7"/>
  <c r="F54" i="8" s="1"/>
  <c r="F49" i="8"/>
  <c r="F53" i="7"/>
  <c r="F53" i="8" s="1"/>
  <c r="J49" i="7"/>
  <c r="K49" i="7" s="1"/>
  <c r="I53" i="7"/>
  <c r="I53" i="8" s="1"/>
  <c r="I54" i="7"/>
  <c r="I54" i="8" s="1"/>
  <c r="I49" i="8"/>
  <c r="G54" i="7"/>
  <c r="G54" i="8" s="1"/>
  <c r="G53" i="7"/>
  <c r="G53" i="8" s="1"/>
  <c r="E305" i="7"/>
  <c r="G177" i="8"/>
  <c r="C305" i="7"/>
  <c r="C305" i="8" s="1"/>
  <c r="D177" i="8"/>
  <c r="H54" i="7"/>
  <c r="H54" i="8" s="1"/>
  <c r="H53" i="7"/>
  <c r="H53" i="8" s="1"/>
  <c r="H49" i="8"/>
  <c r="Q40" i="1"/>
  <c r="P41" i="1"/>
  <c r="P37" i="1"/>
  <c r="O42" i="1"/>
  <c r="N48" i="1"/>
  <c r="N43" i="1"/>
  <c r="Q70" i="1"/>
  <c r="P61" i="1"/>
  <c r="Q58" i="1"/>
  <c r="Q52" i="1"/>
  <c r="M66" i="1" l="1"/>
  <c r="K53" i="7"/>
  <c r="K53" i="8" s="1"/>
  <c r="K49" i="8"/>
  <c r="K54" i="7"/>
  <c r="K54" i="8" s="1"/>
  <c r="J49" i="8"/>
  <c r="J54" i="7"/>
  <c r="J54" i="8" s="1"/>
  <c r="J53" i="7"/>
  <c r="J53" i="8" s="1"/>
  <c r="E50" i="7"/>
  <c r="E50" i="8" s="1"/>
  <c r="E305" i="8"/>
  <c r="Q41" i="1"/>
  <c r="N49" i="1"/>
  <c r="N51" i="1"/>
  <c r="N54" i="1" s="1"/>
  <c r="N57" i="1"/>
  <c r="N69" i="1"/>
  <c r="N60" i="1"/>
  <c r="O43" i="1"/>
  <c r="O48" i="1"/>
  <c r="P42" i="1"/>
  <c r="Q37" i="1"/>
  <c r="Q42" i="1" s="1"/>
  <c r="M67" i="1"/>
  <c r="M72" i="1"/>
  <c r="Q61" i="1"/>
  <c r="N63" i="1" l="1"/>
  <c r="N64" i="1" s="1"/>
  <c r="O49" i="1"/>
  <c r="O69" i="1"/>
  <c r="O57" i="1"/>
  <c r="O51" i="1"/>
  <c r="O54" i="1" s="1"/>
  <c r="O60" i="1"/>
  <c r="N55" i="1"/>
  <c r="M73" i="1"/>
  <c r="M76" i="1"/>
  <c r="Q43" i="1"/>
  <c r="Q48" i="1"/>
  <c r="Q60" i="1" s="1"/>
  <c r="P43" i="1"/>
  <c r="P48" i="1"/>
  <c r="O63" i="1" l="1"/>
  <c r="O64" i="1" s="1"/>
  <c r="N66" i="1"/>
  <c r="P49" i="1"/>
  <c r="P51" i="1"/>
  <c r="P54" i="1" s="1"/>
  <c r="P69" i="1"/>
  <c r="P57" i="1"/>
  <c r="P60" i="1"/>
  <c r="M79" i="1"/>
  <c r="M82" i="1" s="1"/>
  <c r="M77" i="1"/>
  <c r="N72" i="1"/>
  <c r="N67" i="1"/>
  <c r="Q49" i="1"/>
  <c r="Q51" i="1"/>
  <c r="Q54" i="1" s="1"/>
  <c r="Q69" i="1"/>
  <c r="Q57" i="1"/>
  <c r="Q63" i="1" s="1"/>
  <c r="Q64" i="1" s="1"/>
  <c r="O55" i="1"/>
  <c r="O66" i="1"/>
  <c r="P63" i="1" l="1"/>
  <c r="P64" i="1" s="1"/>
  <c r="Q55" i="1"/>
  <c r="Q66" i="1"/>
  <c r="P55" i="1"/>
  <c r="N73" i="1"/>
  <c r="N76" i="1"/>
  <c r="O67" i="1"/>
  <c r="O72" i="1"/>
  <c r="M86" i="1"/>
  <c r="M87" i="1" s="1"/>
  <c r="M83" i="1"/>
  <c r="P66" i="1" l="1"/>
  <c r="O73" i="1"/>
  <c r="O76" i="1"/>
  <c r="N79" i="1"/>
  <c r="N82" i="1" s="1"/>
  <c r="N77" i="1"/>
  <c r="P67" i="1"/>
  <c r="P72" i="1"/>
  <c r="Q72" i="1"/>
  <c r="Q67" i="1"/>
  <c r="Q73" i="1" l="1"/>
  <c r="Q76" i="1"/>
  <c r="P76" i="1"/>
  <c r="P73" i="1"/>
  <c r="N86" i="1"/>
  <c r="N87" i="1" s="1"/>
  <c r="N83" i="1"/>
  <c r="O77" i="1"/>
  <c r="O79" i="1"/>
  <c r="O82" i="1" s="1"/>
  <c r="O86" i="1" l="1"/>
  <c r="O87" i="1" s="1"/>
  <c r="O83" i="1"/>
  <c r="P79" i="1"/>
  <c r="P82" i="1" s="1"/>
  <c r="P77" i="1"/>
  <c r="Q79" i="1"/>
  <c r="Q82" i="1" s="1"/>
  <c r="Q77" i="1"/>
  <c r="Q83" i="1" l="1"/>
  <c r="Q86" i="1"/>
  <c r="P83" i="1"/>
  <c r="P86" i="1"/>
  <c r="P87" i="1" s="1"/>
  <c r="Q87" i="1" l="1"/>
</calcChain>
</file>

<file path=xl/sharedStrings.xml><?xml version="1.0" encoding="utf-8"?>
<sst xmlns="http://schemas.openxmlformats.org/spreadsheetml/2006/main" count="1294" uniqueCount="227">
  <si>
    <t>Sportsbook margin after free bets</t>
  </si>
  <si>
    <t>Sportsbook revenue</t>
  </si>
  <si>
    <t>Sportsbook gross turnover</t>
  </si>
  <si>
    <t>Casino revenue</t>
  </si>
  <si>
    <t>Operating cash flow</t>
  </si>
  <si>
    <t>Earnings per share (SEK)</t>
  </si>
  <si>
    <t>Net income</t>
  </si>
  <si>
    <t>EBIT margin</t>
  </si>
  <si>
    <t>Operating income (EBIT)</t>
  </si>
  <si>
    <t>EBITDA margin</t>
  </si>
  <si>
    <t xml:space="preserve">EBITDA </t>
  </si>
  <si>
    <t xml:space="preserve">Gross profit </t>
  </si>
  <si>
    <t xml:space="preserve">Revenue </t>
  </si>
  <si>
    <t>(SEKm)</t>
  </si>
  <si>
    <t>Q1 16</t>
  </si>
  <si>
    <t>Q2 16</t>
  </si>
  <si>
    <t>Q3 16</t>
  </si>
  <si>
    <t>Q4 16</t>
  </si>
  <si>
    <t>Q1 17</t>
  </si>
  <si>
    <t>Q2 17</t>
  </si>
  <si>
    <t>Q3 17</t>
  </si>
  <si>
    <t>Q4 17</t>
  </si>
  <si>
    <t>Q1 18</t>
  </si>
  <si>
    <t>Q2 18</t>
  </si>
  <si>
    <t>Q3 18</t>
  </si>
  <si>
    <t>Q4 18</t>
  </si>
  <si>
    <t>Q1 19</t>
  </si>
  <si>
    <t>Q2 19</t>
  </si>
  <si>
    <t>Q3 19</t>
  </si>
  <si>
    <t>Q4 19</t>
  </si>
  <si>
    <t>Q1 20</t>
  </si>
  <si>
    <t>Q2 20</t>
  </si>
  <si>
    <t xml:space="preserve">H2 Gambling Capital </t>
  </si>
  <si>
    <t>Last Updated:</t>
  </si>
  <si>
    <t>Financial Model</t>
  </si>
  <si>
    <t>Betsson</t>
  </si>
  <si>
    <t>Annual P&amp;L</t>
  </si>
  <si>
    <t>Quarterly Data</t>
  </si>
  <si>
    <t>2025e</t>
  </si>
  <si>
    <t>SEK (m)</t>
  </si>
  <si>
    <t>Gross profit margin</t>
  </si>
  <si>
    <t>Tax</t>
  </si>
  <si>
    <t>Other COGS</t>
  </si>
  <si>
    <t>Other COGS as % of revenue</t>
  </si>
  <si>
    <t>D&amp;A</t>
  </si>
  <si>
    <t>D&amp;A as % revenue</t>
  </si>
  <si>
    <t>Interest</t>
  </si>
  <si>
    <t>PBT</t>
  </si>
  <si>
    <t>PBT margin</t>
  </si>
  <si>
    <t>Tax rate</t>
  </si>
  <si>
    <t>Net income margin</t>
  </si>
  <si>
    <t>Number of shares</t>
  </si>
  <si>
    <t>Other revenue</t>
  </si>
  <si>
    <t>Marketing costs</t>
  </si>
  <si>
    <t>Marketing costs as % of revenue</t>
  </si>
  <si>
    <t>Other operating costs</t>
  </si>
  <si>
    <t>Other operating costs as % of revenue</t>
  </si>
  <si>
    <t>Total Operating costs</t>
  </si>
  <si>
    <t>Total Operating costs as % revenue</t>
  </si>
  <si>
    <t>growth (%)</t>
  </si>
  <si>
    <t>Sportsbook margin</t>
  </si>
  <si>
    <t>COGS</t>
  </si>
  <si>
    <t>COGS as % of revenue</t>
  </si>
  <si>
    <t>Active customers (number of) 000's</t>
  </si>
  <si>
    <t>Number of shares (m)</t>
  </si>
  <si>
    <t xml:space="preserve">Other </t>
  </si>
  <si>
    <t>Western Europe</t>
  </si>
  <si>
    <t>Sportsbook</t>
  </si>
  <si>
    <t>Nordics</t>
  </si>
  <si>
    <t>Casino</t>
  </si>
  <si>
    <t>EBIT</t>
  </si>
  <si>
    <t>Revenue</t>
  </si>
  <si>
    <t>Revenue by Product</t>
  </si>
  <si>
    <t>Revenue by Region</t>
  </si>
  <si>
    <t>Sportsbook by Region</t>
  </si>
  <si>
    <t>Central &amp; Eastern Europe and Central Asia Other</t>
  </si>
  <si>
    <t>Rest of World</t>
  </si>
  <si>
    <t>Total</t>
  </si>
  <si>
    <t>Other Products</t>
  </si>
  <si>
    <t>YoY Growth (%)</t>
  </si>
  <si>
    <t>QoQ Growth (%)</t>
  </si>
  <si>
    <t>Gaming by Region*</t>
  </si>
  <si>
    <t>*Includes 'other gaming products' prior to Q1 2018</t>
  </si>
  <si>
    <t>Q3 20</t>
  </si>
  <si>
    <t>Central &amp; Eastern Europe and Central Asia</t>
  </si>
  <si>
    <t>Q4 20</t>
  </si>
  <si>
    <t>Q1 21</t>
  </si>
  <si>
    <t>Q2 21</t>
  </si>
  <si>
    <t>Q3 21</t>
  </si>
  <si>
    <t>Q4 21</t>
  </si>
  <si>
    <t xml:space="preserve">Betsson </t>
  </si>
  <si>
    <t>Total by Region</t>
  </si>
  <si>
    <t>SEK (Millions)</t>
  </si>
  <si>
    <t>EUR (Millions)</t>
  </si>
  <si>
    <t>SEK (m) / EUR (m)</t>
  </si>
  <si>
    <t>2026e</t>
  </si>
  <si>
    <t>2027e</t>
  </si>
  <si>
    <t>Q1 22</t>
  </si>
  <si>
    <t>Latin America</t>
  </si>
  <si>
    <t>EURm</t>
  </si>
  <si>
    <t>Europe Revenues (€m)</t>
  </si>
  <si>
    <t>FX</t>
  </si>
  <si>
    <t>SEK</t>
  </si>
  <si>
    <t>Q2 22</t>
  </si>
  <si>
    <t>Company</t>
  </si>
  <si>
    <t>Local Currency</t>
  </si>
  <si>
    <t>€ FX</t>
  </si>
  <si>
    <t>Annual Figures</t>
  </si>
  <si>
    <t>Gross Profit</t>
  </si>
  <si>
    <t>Adjusted EBITDA</t>
  </si>
  <si>
    <t>EBITDA</t>
  </si>
  <si>
    <t>Net Income</t>
  </si>
  <si>
    <t>Dividend</t>
  </si>
  <si>
    <t>Adjusted EBITDA Margin</t>
  </si>
  <si>
    <t>Net Income Margin</t>
  </si>
  <si>
    <t>Online</t>
  </si>
  <si>
    <t>Total Online Revenues</t>
  </si>
  <si>
    <t>B2C Online Revenues</t>
  </si>
  <si>
    <t>Sports</t>
  </si>
  <si>
    <t>Gaming</t>
  </si>
  <si>
    <t>Lottery</t>
  </si>
  <si>
    <t>Total B2C</t>
  </si>
  <si>
    <t>B2B Online Revenues</t>
  </si>
  <si>
    <t>Live Casino</t>
  </si>
  <si>
    <t>RNG Gaming</t>
  </si>
  <si>
    <t>Platform</t>
  </si>
  <si>
    <t>Total B2B</t>
  </si>
  <si>
    <t>Geographical Split</t>
  </si>
  <si>
    <t>UK</t>
  </si>
  <si>
    <t>Europe</t>
  </si>
  <si>
    <t>Americas</t>
  </si>
  <si>
    <t>Australia</t>
  </si>
  <si>
    <t>Online Americas</t>
  </si>
  <si>
    <t>Online Ex-Americas</t>
  </si>
  <si>
    <t>Retail</t>
  </si>
  <si>
    <t>Total Retail Revenues</t>
  </si>
  <si>
    <t>Retail Revenues</t>
  </si>
  <si>
    <t>Betting Shops</t>
  </si>
  <si>
    <t>Total Retail</t>
  </si>
  <si>
    <t>UK Betting Shops</t>
  </si>
  <si>
    <t>UK Landbased Gaming</t>
  </si>
  <si>
    <t>Europe ex-UK Landbased</t>
  </si>
  <si>
    <t>US Landbased</t>
  </si>
  <si>
    <t xml:space="preserve">Asia Landbased </t>
  </si>
  <si>
    <t>Other Landbased</t>
  </si>
  <si>
    <t>Macau Landbased</t>
  </si>
  <si>
    <t>Other Asia Landbased</t>
  </si>
  <si>
    <t>Total Asia Landbased</t>
  </si>
  <si>
    <t>Online Marketing Costs</t>
  </si>
  <si>
    <t>Marketing Costs as % Revenue</t>
  </si>
  <si>
    <t>Total Adjusted EBITDA</t>
  </si>
  <si>
    <t>Online Total</t>
  </si>
  <si>
    <t>Social Gaming</t>
  </si>
  <si>
    <t>Social Casino Revenues</t>
  </si>
  <si>
    <t>Social Casino Adj EBITDA</t>
  </si>
  <si>
    <t>Social Casino EBIT</t>
  </si>
  <si>
    <t>Affiliates</t>
  </si>
  <si>
    <t>Affiliate Revenues</t>
  </si>
  <si>
    <t>Affiliate Adj EBITDA</t>
  </si>
  <si>
    <t>Affiliate EBIT</t>
  </si>
  <si>
    <t>North America Affiliate Revenue</t>
  </si>
  <si>
    <t>Non-North America Affiliate Revenue</t>
  </si>
  <si>
    <t>Half Yearly Data</t>
  </si>
  <si>
    <t>H1 17</t>
  </si>
  <si>
    <t>H2 17</t>
  </si>
  <si>
    <t>H1 18</t>
  </si>
  <si>
    <t>H2 18</t>
  </si>
  <si>
    <t>H1 19</t>
  </si>
  <si>
    <t>H2 19</t>
  </si>
  <si>
    <t>H1 20</t>
  </si>
  <si>
    <t>H2 20</t>
  </si>
  <si>
    <t>H1 21</t>
  </si>
  <si>
    <t>H2 21</t>
  </si>
  <si>
    <t>H1 22</t>
  </si>
  <si>
    <t>Online Americas Adjusted EBITDA</t>
  </si>
  <si>
    <t>Online Ex-Americas Adjusted EBITDA</t>
  </si>
  <si>
    <t>Online Total Adjusted EBITDA</t>
  </si>
  <si>
    <t>Betting Shops Adjusted EBITDA</t>
  </si>
  <si>
    <t>Gaming Adjusted EBITDA</t>
  </si>
  <si>
    <t>Lottery Adjusted EBITDA</t>
  </si>
  <si>
    <t>Total Retail Adjusted EBITDA</t>
  </si>
  <si>
    <t>SEK / EUR</t>
  </si>
  <si>
    <t>EUR</t>
  </si>
  <si>
    <t>Q3 22</t>
  </si>
  <si>
    <t>Disclaimer</t>
  </si>
  <si>
    <t>H2 accepts no responsibility for the accurateness of the data in this model</t>
  </si>
  <si>
    <t>H2 does not forecast future company revenues or earnings - any data is 'holding data', allowing users to input their own assumptions in shaded cells</t>
  </si>
  <si>
    <t>Quarterly data will not always match full year data due to changes in reporting / restatements by the company</t>
  </si>
  <si>
    <t>Notes on the model:</t>
  </si>
  <si>
    <t>Forecasting:</t>
  </si>
  <si>
    <t>Revenue &amp; EBIT</t>
  </si>
  <si>
    <t>Q4 22</t>
  </si>
  <si>
    <t>FY 21</t>
  </si>
  <si>
    <t>FY 22</t>
  </si>
  <si>
    <t>H2 22</t>
  </si>
  <si>
    <t>Q1 23</t>
  </si>
  <si>
    <t>2028e</t>
  </si>
  <si>
    <t>Key Figures</t>
  </si>
  <si>
    <t>Sportsbook Revenue by Region</t>
  </si>
  <si>
    <t>Gaming Revenue by Region*</t>
  </si>
  <si>
    <t>EUR (m)</t>
  </si>
  <si>
    <t>Total  Turnover</t>
  </si>
  <si>
    <t>Margin after Free Bets</t>
  </si>
  <si>
    <t>In-Play Turnover</t>
  </si>
  <si>
    <t>Pre-Match Turnover</t>
  </si>
  <si>
    <t>Sportsbook Data</t>
  </si>
  <si>
    <t>Customer Data</t>
  </si>
  <si>
    <t>Registered Customers (000's)</t>
  </si>
  <si>
    <t>Active Customers (000's)</t>
  </si>
  <si>
    <t xml:space="preserve">Customer Deposits </t>
  </si>
  <si>
    <t xml:space="preserve"> </t>
  </si>
  <si>
    <t>Q2 23</t>
  </si>
  <si>
    <t>H1 23</t>
  </si>
  <si>
    <t>Q3 23</t>
  </si>
  <si>
    <t>Q4 23</t>
  </si>
  <si>
    <t>FY 23</t>
  </si>
  <si>
    <t>H2 23</t>
  </si>
  <si>
    <t>Q1 24</t>
  </si>
  <si>
    <t>2029e</t>
  </si>
  <si>
    <t>Customer Deposits - All Gaming Solutions</t>
  </si>
  <si>
    <t>Q2 24</t>
  </si>
  <si>
    <t>H1 24</t>
  </si>
  <si>
    <t>Q3 24</t>
  </si>
  <si>
    <t>Q4 24</t>
  </si>
  <si>
    <t>FY 24</t>
  </si>
  <si>
    <t>H2 24</t>
  </si>
  <si>
    <t>Q1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</si>
</sst>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.0_);_(* \(#,##0.0\);_(* &quot;-&quot;??_);_(@_)"/>
    <numFmt numFmtId="165" formatCode="0.0%"/>
    <numFmt numFmtId="166" formatCode="#,##0.0"/>
    <numFmt numFmtId="167" formatCode="_(* #,##0_);_(* \(#,##0\);_(* &quot;-&quot;??_);_(@_)"/>
    <numFmt numFmtId="168" formatCode="0.000"/>
    <numFmt numFmtId="169" formatCode="0.0"/>
    <numFmt numFmtId="170" formatCode="_(* #,##0.0_);_(* \(#,##0.0\);_(* &quot;-&quot;?_);_(@_)"/>
  </numFmts>
  <fonts count="3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percu Regular"/>
    </font>
    <font>
      <b/>
      <sz val="14"/>
      <color rgb="FF000090"/>
      <name val="Calibri"/>
      <family val="2"/>
      <scheme val="minor"/>
    </font>
    <font>
      <b/>
      <sz val="14"/>
      <color indexed="18"/>
      <name val="Calibri"/>
      <family val="2"/>
    </font>
    <font>
      <b/>
      <sz val="12"/>
      <color rgb="FFFFFF0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theme="1"/>
      <name val="Apercu"/>
    </font>
    <font>
      <b/>
      <sz val="10"/>
      <color theme="1"/>
      <name val="Apercu"/>
    </font>
    <font>
      <sz val="10"/>
      <color rgb="FFFFFF00"/>
      <name val="Apercu"/>
    </font>
    <font>
      <b/>
      <sz val="10"/>
      <color rgb="FFFFFF00"/>
      <name val="Apercu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Apercu"/>
    </font>
    <font>
      <b/>
      <sz val="12"/>
      <color rgb="FFFFFF00"/>
      <name val="Calibri"/>
      <family val="2"/>
    </font>
    <font>
      <sz val="12"/>
      <color theme="1"/>
      <name val="Calibri"/>
      <family val="2"/>
    </font>
    <font>
      <sz val="10"/>
      <color rgb="FF000000"/>
      <name val="Apercu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2"/>
      <color theme="4"/>
      <name val="Calibri"/>
      <family val="2"/>
      <scheme val="minor"/>
    </font>
    <font>
      <sz val="10.5"/>
      <name val="Apercu-Regular"/>
    </font>
    <font>
      <i/>
      <sz val="10.5"/>
      <color theme="4"/>
      <name val="Apercu-Regular"/>
    </font>
    <font>
      <sz val="10.5"/>
      <color theme="1"/>
      <name val="Apercu-Regular"/>
    </font>
    <font>
      <b/>
      <sz val="10.5"/>
      <color theme="1"/>
      <name val="Apercu-Regular"/>
    </font>
    <font>
      <sz val="10.5"/>
      <color theme="4"/>
      <name val="Apercu-Regular"/>
    </font>
    <font>
      <sz val="10.5"/>
      <color rgb="FFFF0000"/>
      <name val="Apercu-Regular"/>
    </font>
    <font>
      <i/>
      <sz val="10.5"/>
      <color theme="1"/>
      <name val="Apercu-Regular"/>
    </font>
    <font>
      <sz val="10.5"/>
      <color rgb="FFFFFF00"/>
      <name val="Apercu-Regular"/>
    </font>
    <font>
      <b/>
      <sz val="10.5"/>
      <color rgb="FFFFFF00"/>
      <name val="Apercu-Regular"/>
    </font>
  </fonts>
  <fills count="10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3366FF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166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166" fontId="4" fillId="0" borderId="0" xfId="0" applyNumberFormat="1" applyFont="1" applyAlignment="1">
      <alignment vertical="center"/>
    </xf>
    <xf numFmtId="14" fontId="2" fillId="0" borderId="0" xfId="0" applyNumberFormat="1" applyFont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164" fontId="0" fillId="0" borderId="0" xfId="1" applyNumberFormat="1" applyFont="1"/>
    <xf numFmtId="9" fontId="0" fillId="0" borderId="0" xfId="2" applyFont="1"/>
    <xf numFmtId="167" fontId="0" fillId="0" borderId="0" xfId="1" applyNumberFormat="1" applyFont="1"/>
    <xf numFmtId="0" fontId="8" fillId="0" borderId="0" xfId="0" applyFont="1"/>
    <xf numFmtId="164" fontId="14" fillId="0" borderId="6" xfId="1" applyNumberFormat="1" applyFont="1" applyFill="1" applyBorder="1"/>
    <xf numFmtId="0" fontId="15" fillId="6" borderId="3" xfId="0" applyFont="1" applyFill="1" applyBorder="1" applyAlignment="1">
      <alignment horizontal="left" vertical="center"/>
    </xf>
    <xf numFmtId="0" fontId="15" fillId="6" borderId="4" xfId="0" applyFont="1" applyFill="1" applyBorder="1" applyAlignment="1">
      <alignment horizontal="center" vertical="center"/>
    </xf>
    <xf numFmtId="0" fontId="16" fillId="0" borderId="0" xfId="0" applyFont="1"/>
    <xf numFmtId="0" fontId="10" fillId="7" borderId="0" xfId="0" applyFont="1" applyFill="1"/>
    <xf numFmtId="0" fontId="17" fillId="7" borderId="0" xfId="0" applyFont="1" applyFill="1"/>
    <xf numFmtId="0" fontId="11" fillId="6" borderId="3" xfId="0" applyFont="1" applyFill="1" applyBorder="1" applyAlignment="1">
      <alignment horizontal="left" vertical="center"/>
    </xf>
    <xf numFmtId="0" fontId="11" fillId="6" borderId="4" xfId="0" applyFont="1" applyFill="1" applyBorder="1" applyAlignment="1">
      <alignment horizontal="center" vertical="center"/>
    </xf>
    <xf numFmtId="0" fontId="17" fillId="0" borderId="0" xfId="0" applyFont="1"/>
    <xf numFmtId="0" fontId="18" fillId="0" borderId="0" xfId="0" applyFont="1"/>
    <xf numFmtId="164" fontId="19" fillId="0" borderId="6" xfId="1" applyNumberFormat="1" applyFont="1" applyFill="1" applyBorder="1"/>
    <xf numFmtId="0" fontId="14" fillId="0" borderId="0" xfId="0" applyFont="1"/>
    <xf numFmtId="0" fontId="2" fillId="0" borderId="0" xfId="0" applyFont="1"/>
    <xf numFmtId="43" fontId="0" fillId="0" borderId="0" xfId="0" applyNumberFormat="1"/>
    <xf numFmtId="167" fontId="8" fillId="0" borderId="0" xfId="1" applyNumberFormat="1" applyFont="1"/>
    <xf numFmtId="0" fontId="20" fillId="0" borderId="0" xfId="0" applyFont="1"/>
    <xf numFmtId="9" fontId="20" fillId="0" borderId="0" xfId="2" applyFont="1"/>
    <xf numFmtId="0" fontId="21" fillId="0" borderId="0" xfId="0" applyFont="1"/>
    <xf numFmtId="164" fontId="2" fillId="0" borderId="0" xfId="1" applyNumberFormat="1" applyFont="1"/>
    <xf numFmtId="0" fontId="6" fillId="3" borderId="7" xfId="0" applyFont="1" applyFill="1" applyBorder="1" applyAlignment="1">
      <alignment horizontal="center" vertical="center"/>
    </xf>
    <xf numFmtId="168" fontId="0" fillId="0" borderId="0" xfId="0" applyNumberFormat="1"/>
    <xf numFmtId="169" fontId="3" fillId="0" borderId="0" xfId="0" applyNumberFormat="1" applyFont="1"/>
    <xf numFmtId="0" fontId="0" fillId="8" borderId="12" xfId="0" applyFill="1" applyBorder="1" applyAlignment="1">
      <alignment horizontal="left" vertical="center"/>
    </xf>
    <xf numFmtId="0" fontId="0" fillId="8" borderId="0" xfId="0" applyFill="1" applyAlignment="1">
      <alignment horizontal="left" vertical="center"/>
    </xf>
    <xf numFmtId="0" fontId="0" fillId="8" borderId="13" xfId="0" applyFill="1" applyBorder="1" applyAlignment="1">
      <alignment horizontal="left" vertical="center"/>
    </xf>
    <xf numFmtId="0" fontId="25" fillId="8" borderId="12" xfId="0" applyFont="1" applyFill="1" applyBorder="1" applyAlignment="1">
      <alignment horizontal="left" vertical="center"/>
    </xf>
    <xf numFmtId="0" fontId="25" fillId="8" borderId="0" xfId="0" applyFont="1" applyFill="1" applyAlignment="1">
      <alignment horizontal="left" vertical="center"/>
    </xf>
    <xf numFmtId="0" fontId="25" fillId="8" borderId="13" xfId="0" applyFont="1" applyFill="1" applyBorder="1" applyAlignment="1">
      <alignment horizontal="left" vertical="center"/>
    </xf>
    <xf numFmtId="164" fontId="0" fillId="0" borderId="0" xfId="1" applyNumberFormat="1" applyFont="1" applyFill="1"/>
    <xf numFmtId="164" fontId="12" fillId="0" borderId="0" xfId="1" applyNumberFormat="1" applyFont="1" applyBorder="1"/>
    <xf numFmtId="164" fontId="9" fillId="0" borderId="0" xfId="1" applyNumberFormat="1" applyFont="1" applyBorder="1"/>
    <xf numFmtId="0" fontId="26" fillId="0" borderId="0" xfId="0" applyFont="1"/>
    <xf numFmtId="167" fontId="26" fillId="0" borderId="0" xfId="1" applyNumberFormat="1" applyFont="1"/>
    <xf numFmtId="0" fontId="27" fillId="0" borderId="0" xfId="0" applyFont="1"/>
    <xf numFmtId="164" fontId="28" fillId="0" borderId="0" xfId="1" applyNumberFormat="1" applyFont="1"/>
    <xf numFmtId="9" fontId="27" fillId="0" borderId="0" xfId="2" applyFont="1"/>
    <xf numFmtId="9" fontId="27" fillId="4" borderId="0" xfId="2" applyFont="1" applyFill="1"/>
    <xf numFmtId="0" fontId="28" fillId="0" borderId="0" xfId="0" applyFont="1"/>
    <xf numFmtId="167" fontId="28" fillId="0" borderId="0" xfId="1" applyNumberFormat="1" applyFont="1"/>
    <xf numFmtId="165" fontId="28" fillId="0" borderId="0" xfId="2" applyNumberFormat="1" applyFont="1"/>
    <xf numFmtId="165" fontId="27" fillId="4" borderId="0" xfId="2" applyNumberFormat="1" applyFont="1" applyFill="1"/>
    <xf numFmtId="166" fontId="28" fillId="0" borderId="0" xfId="0" applyNumberFormat="1" applyFont="1"/>
    <xf numFmtId="43" fontId="28" fillId="0" borderId="0" xfId="0" applyNumberFormat="1" applyFont="1"/>
    <xf numFmtId="9" fontId="28" fillId="0" borderId="0" xfId="2" applyFont="1"/>
    <xf numFmtId="164" fontId="26" fillId="0" borderId="0" xfId="1" applyNumberFormat="1" applyFont="1"/>
    <xf numFmtId="10" fontId="28" fillId="0" borderId="0" xfId="2" applyNumberFormat="1" applyFont="1"/>
    <xf numFmtId="167" fontId="28" fillId="0" borderId="0" xfId="2" applyNumberFormat="1" applyFont="1"/>
    <xf numFmtId="10" fontId="28" fillId="0" borderId="0" xfId="0" applyNumberFormat="1" applyFont="1"/>
    <xf numFmtId="164" fontId="29" fillId="0" borderId="5" xfId="1" applyNumberFormat="1" applyFont="1" applyBorder="1"/>
    <xf numFmtId="164" fontId="29" fillId="0" borderId="5" xfId="1" applyNumberFormat="1" applyFont="1" applyFill="1" applyBorder="1"/>
    <xf numFmtId="0" fontId="27" fillId="0" borderId="0" xfId="2" applyNumberFormat="1" applyFont="1"/>
    <xf numFmtId="167" fontId="31" fillId="0" borderId="0" xfId="1" applyNumberFormat="1" applyFont="1"/>
    <xf numFmtId="0" fontId="32" fillId="0" borderId="0" xfId="0" applyFont="1"/>
    <xf numFmtId="0" fontId="30" fillId="0" borderId="0" xfId="0" applyFont="1"/>
    <xf numFmtId="9" fontId="30" fillId="0" borderId="0" xfId="2" applyFont="1"/>
    <xf numFmtId="165" fontId="30" fillId="0" borderId="0" xfId="2" applyNumberFormat="1" applyFont="1"/>
    <xf numFmtId="164" fontId="26" fillId="0" borderId="0" xfId="1" applyNumberFormat="1" applyFont="1" applyFill="1"/>
    <xf numFmtId="164" fontId="30" fillId="4" borderId="0" xfId="1" applyNumberFormat="1" applyFont="1" applyFill="1"/>
    <xf numFmtId="43" fontId="29" fillId="0" borderId="5" xfId="1" applyFont="1" applyBorder="1"/>
    <xf numFmtId="43" fontId="29" fillId="0" borderId="5" xfId="1" applyFont="1" applyFill="1" applyBorder="1"/>
    <xf numFmtId="43" fontId="28" fillId="0" borderId="0" xfId="1" applyFont="1"/>
    <xf numFmtId="9" fontId="30" fillId="0" borderId="0" xfId="0" applyNumberFormat="1" applyFont="1"/>
    <xf numFmtId="164" fontId="26" fillId="0" borderId="5" xfId="1" applyNumberFormat="1" applyFont="1" applyBorder="1"/>
    <xf numFmtId="164" fontId="29" fillId="0" borderId="6" xfId="1" applyNumberFormat="1" applyFont="1" applyBorder="1"/>
    <xf numFmtId="164" fontId="29" fillId="0" borderId="6" xfId="1" applyNumberFormat="1" applyFont="1" applyFill="1" applyBorder="1"/>
    <xf numFmtId="0" fontId="33" fillId="5" borderId="0" xfId="0" applyFont="1" applyFill="1"/>
    <xf numFmtId="0" fontId="28" fillId="5" borderId="0" xfId="0" applyFont="1" applyFill="1"/>
    <xf numFmtId="0" fontId="34" fillId="3" borderId="3" xfId="0" applyFont="1" applyFill="1" applyBorder="1" applyAlignment="1">
      <alignment horizontal="left" vertical="center"/>
    </xf>
    <xf numFmtId="0" fontId="34" fillId="3" borderId="4" xfId="0" applyFont="1" applyFill="1" applyBorder="1" applyAlignment="1">
      <alignment horizontal="center" vertical="center"/>
    </xf>
    <xf numFmtId="0" fontId="29" fillId="0" borderId="0" xfId="0" applyFont="1"/>
    <xf numFmtId="9" fontId="29" fillId="0" borderId="0" xfId="2" applyFont="1"/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164" fontId="20" fillId="0" borderId="0" xfId="1" applyNumberFormat="1" applyFont="1"/>
    <xf numFmtId="165" fontId="27" fillId="0" borderId="0" xfId="2" applyNumberFormat="1" applyFont="1"/>
    <xf numFmtId="165" fontId="27" fillId="0" borderId="0" xfId="0" applyNumberFormat="1" applyFont="1"/>
    <xf numFmtId="165" fontId="27" fillId="0" borderId="0" xfId="2" applyNumberFormat="1" applyFont="1" applyFill="1"/>
    <xf numFmtId="0" fontId="33" fillId="9" borderId="0" xfId="0" applyFont="1" applyFill="1"/>
    <xf numFmtId="0" fontId="28" fillId="9" borderId="0" xfId="0" applyFont="1" applyFill="1"/>
    <xf numFmtId="164" fontId="28" fillId="0" borderId="5" xfId="1" applyNumberFormat="1" applyFont="1" applyBorder="1"/>
    <xf numFmtId="0" fontId="29" fillId="0" borderId="5" xfId="0" applyFont="1" applyBorder="1"/>
    <xf numFmtId="0" fontId="22" fillId="8" borderId="10" xfId="0" applyFont="1" applyFill="1" applyBorder="1" applyAlignment="1">
      <alignment vertical="center"/>
    </xf>
    <xf numFmtId="0" fontId="22" fillId="8" borderId="1" xfId="0" applyFont="1" applyFill="1" applyBorder="1" applyAlignment="1">
      <alignment vertical="center"/>
    </xf>
    <xf numFmtId="0" fontId="22" fillId="8" borderId="11" xfId="0" applyFont="1" applyFill="1" applyBorder="1" applyAlignment="1">
      <alignment vertical="center"/>
    </xf>
    <xf numFmtId="0" fontId="7" fillId="8" borderId="12" xfId="0" applyFont="1" applyFill="1" applyBorder="1" applyAlignment="1">
      <alignment vertical="center"/>
    </xf>
    <xf numFmtId="0" fontId="7" fillId="8" borderId="0" xfId="0" applyFont="1" applyFill="1" applyAlignment="1">
      <alignment vertical="center"/>
    </xf>
    <xf numFmtId="0" fontId="7" fillId="8" borderId="13" xfId="0" applyFont="1" applyFill="1" applyBorder="1" applyAlignment="1">
      <alignment vertical="center"/>
    </xf>
    <xf numFmtId="0" fontId="23" fillId="8" borderId="12" xfId="0" applyFont="1" applyFill="1" applyBorder="1" applyAlignment="1">
      <alignment vertical="center"/>
    </xf>
    <xf numFmtId="0" fontId="23" fillId="8" borderId="0" xfId="0" applyFont="1" applyFill="1" applyAlignment="1">
      <alignment vertical="center"/>
    </xf>
    <xf numFmtId="0" fontId="23" fillId="8" borderId="13" xfId="0" applyFont="1" applyFill="1" applyBorder="1" applyAlignment="1">
      <alignment vertical="center"/>
    </xf>
    <xf numFmtId="0" fontId="24" fillId="8" borderId="10" xfId="0" applyFont="1" applyFill="1" applyBorder="1" applyAlignment="1">
      <alignment vertical="center"/>
    </xf>
    <xf numFmtId="0" fontId="24" fillId="8" borderId="1" xfId="0" applyFont="1" applyFill="1" applyBorder="1" applyAlignment="1">
      <alignment vertical="center"/>
    </xf>
    <xf numFmtId="0" fontId="24" fillId="8" borderId="11" xfId="0" applyFont="1" applyFill="1" applyBorder="1" applyAlignment="1">
      <alignment vertical="center"/>
    </xf>
    <xf numFmtId="0" fontId="25" fillId="8" borderId="12" xfId="0" applyFont="1" applyFill="1" applyBorder="1" applyAlignment="1">
      <alignment vertical="center"/>
    </xf>
    <xf numFmtId="0" fontId="25" fillId="8" borderId="0" xfId="0" applyFont="1" applyFill="1" applyAlignment="1">
      <alignment vertical="center"/>
    </xf>
    <xf numFmtId="0" fontId="25" fillId="8" borderId="13" xfId="0" applyFont="1" applyFill="1" applyBorder="1" applyAlignment="1">
      <alignment vertical="center"/>
    </xf>
    <xf numFmtId="0" fontId="23" fillId="8" borderId="14" xfId="0" applyFont="1" applyFill="1" applyBorder="1" applyAlignment="1">
      <alignment vertical="center"/>
    </xf>
    <xf numFmtId="0" fontId="23" fillId="8" borderId="2" xfId="0" applyFont="1" applyFill="1" applyBorder="1" applyAlignment="1">
      <alignment vertical="center"/>
    </xf>
    <xf numFmtId="0" fontId="23" fillId="8" borderId="15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164" fontId="0" fillId="0" borderId="0" xfId="1" applyNumberFormat="1" applyFont="1" applyFill="1" applyBorder="1"/>
    <xf numFmtId="9" fontId="20" fillId="0" borderId="0" xfId="2" applyFont="1" applyFill="1" applyBorder="1"/>
    <xf numFmtId="164" fontId="2" fillId="0" borderId="0" xfId="1" applyNumberFormat="1" applyFont="1" applyFill="1" applyBorder="1"/>
    <xf numFmtId="0" fontId="28" fillId="0" borderId="7" xfId="0" applyFont="1" applyBorder="1"/>
    <xf numFmtId="0" fontId="8" fillId="0" borderId="7" xfId="0" applyFont="1" applyBorder="1"/>
    <xf numFmtId="0" fontId="0" fillId="0" borderId="7" xfId="0" applyBorder="1"/>
    <xf numFmtId="165" fontId="28" fillId="0" borderId="7" xfId="2" applyNumberFormat="1" applyFont="1" applyBorder="1"/>
    <xf numFmtId="164" fontId="28" fillId="0" borderId="7" xfId="1" applyNumberFormat="1" applyFont="1" applyBorder="1"/>
    <xf numFmtId="169" fontId="26" fillId="0" borderId="0" xfId="0" applyNumberFormat="1" applyFont="1"/>
    <xf numFmtId="0" fontId="6" fillId="3" borderId="18" xfId="0" applyFont="1" applyFill="1" applyBorder="1" applyAlignment="1">
      <alignment horizontal="center" vertical="center"/>
    </xf>
    <xf numFmtId="170" fontId="8" fillId="0" borderId="0" xfId="0" applyNumberFormat="1" applyFont="1"/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64" fontId="0" fillId="0" borderId="5" xfId="1" applyNumberFormat="1" applyFont="1" applyBorder="1" applyAlignment="1">
      <alignment horizontal="center"/>
    </xf>
    <xf numFmtId="164" fontId="0" fillId="0" borderId="9" xfId="1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r>
              <a:rPr lang="en-US"/>
              <a:t>Revenue By Product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BC3-464A-8A42-39AB5BD4A01F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BC3-464A-8A42-39AB5BD4A01F}"/>
              </c:ext>
            </c:extLst>
          </c:dPt>
          <c:dPt>
            <c:idx val="2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BC3-464A-8A42-39AB5BD4A01F}"/>
              </c:ext>
            </c:extLst>
          </c:dPt>
          <c:dLbls>
            <c:dLbl>
              <c:idx val="1"/>
              <c:layout>
                <c:manualLayout>
                  <c:x val="4.1035353535353536E-2"/>
                  <c:y val="-2.366054795201073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,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1003042233357192"/>
                      <c:h val="0.192451190311737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7BC3-464A-8A42-39AB5BD4A01F}"/>
                </c:ext>
              </c:extLst>
            </c:dLbl>
            <c:dLbl>
              <c:idx val="2"/>
              <c:layout>
                <c:manualLayout>
                  <c:x val="4.0567431988854773E-3"/>
                  <c:y val="-4.786449938102873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,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612412398184133"/>
                      <c:h val="8.20281232049758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7BC3-464A-8A42-39AB5BD4A0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'Revenue Split'!$BZ$10:$BZ$12</c:f>
              <c:strCache>
                <c:ptCount val="3"/>
                <c:pt idx="0">
                  <c:v>Casino</c:v>
                </c:pt>
                <c:pt idx="1">
                  <c:v>Sportsbook</c:v>
                </c:pt>
                <c:pt idx="2">
                  <c:v>Other </c:v>
                </c:pt>
              </c:strCache>
            </c:strRef>
          </c:cat>
          <c:val>
            <c:numRef>
              <c:f>'Revenue Split'!$CA$10:$CA$12</c:f>
              <c:numCache>
                <c:formatCode>_(* #,##0.0_);_(* \(#,##0.0\);_(* "-"??_);_(@_)</c:formatCode>
                <c:ptCount val="3"/>
                <c:pt idx="0">
                  <c:v>212.3</c:v>
                </c:pt>
                <c:pt idx="1">
                  <c:v>79.7</c:v>
                </c:pt>
                <c:pt idx="2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C3-464A-8A42-39AB5BD4A01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r>
              <a:rPr lang="en-US"/>
              <a:t>Revenue By Region</a:t>
            </a:r>
          </a:p>
        </c:rich>
      </c:tx>
      <c:layout>
        <c:manualLayout>
          <c:xMode val="edge"/>
          <c:yMode val="edge"/>
          <c:x val="0.2683147916169569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935-E349-B528-E48A5D326F5D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935-E349-B528-E48A5D326F5D}"/>
              </c:ext>
            </c:extLst>
          </c:dPt>
          <c:dPt>
            <c:idx val="2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935-E349-B528-E48A5D326F5D}"/>
              </c:ext>
            </c:extLst>
          </c:dPt>
          <c:dPt>
            <c:idx val="3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935-E349-B528-E48A5D326F5D}"/>
              </c:ext>
            </c:extLst>
          </c:dPt>
          <c:dPt>
            <c:idx val="4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DD6-7142-9CAE-D478244628AE}"/>
              </c:ext>
            </c:extLst>
          </c:dPt>
          <c:dLbls>
            <c:dLbl>
              <c:idx val="0"/>
              <c:layout>
                <c:manualLayout>
                  <c:x val="0"/>
                  <c:y val="4.95324026925656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35-E349-B528-E48A5D326F5D}"/>
                </c:ext>
              </c:extLst>
            </c:dLbl>
            <c:dLbl>
              <c:idx val="1"/>
              <c:layout>
                <c:manualLayout>
                  <c:x val="-1.9148174659986842E-3"/>
                  <c:y val="-1.48718457890132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,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858451642408334"/>
                      <c:h val="0.2411048947828889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C935-E349-B528-E48A5D326F5D}"/>
                </c:ext>
              </c:extLst>
            </c:dLbl>
            <c:dLbl>
              <c:idx val="2"/>
              <c:layout>
                <c:manualLayout>
                  <c:x val="-3.7227590869323271E-2"/>
                  <c:y val="2.05826647457711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, </c:separator>
              <c:extLst>
                <c:ext xmlns:c15="http://schemas.microsoft.com/office/drawing/2012/chart" uri="{CE6537A1-D6FC-4f65-9D91-7224C49458BB}">
                  <c15:layout>
                    <c:manualLayout>
                      <c:w val="0.4614396921975662"/>
                      <c:h val="5.977546392227286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C935-E349-B528-E48A5D326F5D}"/>
                </c:ext>
              </c:extLst>
            </c:dLbl>
            <c:dLbl>
              <c:idx val="3"/>
              <c:layout>
                <c:manualLayout>
                  <c:x val="0"/>
                  <c:y val="4.090172383814795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,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532172114849281"/>
                      <c:h val="0.457001850517896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935-E349-B528-E48A5D326F5D}"/>
                </c:ext>
              </c:extLst>
            </c:dLbl>
            <c:dLbl>
              <c:idx val="4"/>
              <c:layout>
                <c:manualLayout>
                  <c:x val="-4.8116748190567091E-2"/>
                  <c:y val="-1.07510121960307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,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8484599936371588"/>
                      <c:h val="8.3857692130588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DD6-7142-9CAE-D478244628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'Revenue Split'!$BZ$32:$BZ$36</c:f>
              <c:strCache>
                <c:ptCount val="5"/>
                <c:pt idx="0">
                  <c:v>Nordics</c:v>
                </c:pt>
                <c:pt idx="1">
                  <c:v>Western Europe</c:v>
                </c:pt>
                <c:pt idx="2">
                  <c:v>Latin America</c:v>
                </c:pt>
                <c:pt idx="3">
                  <c:v>Central &amp; Eastern Europe and Central Asia</c:v>
                </c:pt>
                <c:pt idx="4">
                  <c:v>Rest of World</c:v>
                </c:pt>
              </c:strCache>
            </c:strRef>
          </c:cat>
          <c:val>
            <c:numRef>
              <c:f>'Revenue Split'!$CA$32:$CA$36</c:f>
              <c:numCache>
                <c:formatCode>_(* #,##0.0_);_(* \(#,##0.0\);_(* "-"??_);_(@_)</c:formatCode>
                <c:ptCount val="5"/>
                <c:pt idx="0">
                  <c:v>37.799999999999997</c:v>
                </c:pt>
                <c:pt idx="1">
                  <c:v>55.6</c:v>
                </c:pt>
                <c:pt idx="2">
                  <c:v>74.5</c:v>
                </c:pt>
                <c:pt idx="3">
                  <c:v>122.3</c:v>
                </c:pt>
                <c:pt idx="4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935-E349-B528-E48A5D326F5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'Revenue Split'!$AA$32</c:f>
              <c:strCache>
                <c:ptCount val="1"/>
                <c:pt idx="0">
                  <c:v>Nordics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'Revenue Split'!$AB$30:$AR$30</c:f>
              <c:strCache>
                <c:ptCount val="17"/>
                <c:pt idx="0">
                  <c:v>Q1 21</c:v>
                </c:pt>
                <c:pt idx="1">
                  <c:v>Q2 21</c:v>
                </c:pt>
                <c:pt idx="2">
                  <c:v>Q3 21</c:v>
                </c:pt>
                <c:pt idx="3">
                  <c:v>Q4 21</c:v>
                </c:pt>
                <c:pt idx="4">
                  <c:v>Q1 22</c:v>
                </c:pt>
                <c:pt idx="5">
                  <c:v>Q2 22</c:v>
                </c:pt>
                <c:pt idx="6">
                  <c:v>Q3 22</c:v>
                </c:pt>
                <c:pt idx="7">
                  <c:v>Q4 22</c:v>
                </c:pt>
                <c:pt idx="8">
                  <c:v>Q1 23</c:v>
                </c:pt>
                <c:pt idx="9">
                  <c:v>Q2 23</c:v>
                </c:pt>
                <c:pt idx="10">
                  <c:v>Q3 23</c:v>
                </c:pt>
                <c:pt idx="11">
                  <c:v>Q4 23</c:v>
                </c:pt>
                <c:pt idx="12">
                  <c:v>Q1 24</c:v>
                </c:pt>
                <c:pt idx="13">
                  <c:v>Q2 24</c:v>
                </c:pt>
                <c:pt idx="14">
                  <c:v>Q3 24</c:v>
                </c:pt>
                <c:pt idx="15">
                  <c:v>Q4 24</c:v>
                </c:pt>
                <c:pt idx="16">
                  <c:v>Q1 25</c:v>
                </c:pt>
              </c:strCache>
            </c:strRef>
          </c:cat>
          <c:val>
            <c:numRef>
              <c:f>'Revenue Split'!$AB$32:$AR$32</c:f>
              <c:numCache>
                <c:formatCode>_(* #,##0.0_);_(* \(#,##0.0\);_(* "-"??_);_(@_)</c:formatCode>
                <c:ptCount val="17"/>
                <c:pt idx="0">
                  <c:v>48.1</c:v>
                </c:pt>
                <c:pt idx="1">
                  <c:v>54.3</c:v>
                </c:pt>
                <c:pt idx="2">
                  <c:v>53.4</c:v>
                </c:pt>
                <c:pt idx="3">
                  <c:v>51.9</c:v>
                </c:pt>
                <c:pt idx="4">
                  <c:v>54.1</c:v>
                </c:pt>
                <c:pt idx="5">
                  <c:v>51.2</c:v>
                </c:pt>
                <c:pt idx="6">
                  <c:v>53.8</c:v>
                </c:pt>
                <c:pt idx="7">
                  <c:v>53.1</c:v>
                </c:pt>
                <c:pt idx="8">
                  <c:v>51.9</c:v>
                </c:pt>
                <c:pt idx="9">
                  <c:v>51.7</c:v>
                </c:pt>
                <c:pt idx="10">
                  <c:v>46.1</c:v>
                </c:pt>
                <c:pt idx="11">
                  <c:v>46.4</c:v>
                </c:pt>
                <c:pt idx="12">
                  <c:v>46.9</c:v>
                </c:pt>
                <c:pt idx="13">
                  <c:v>47.3</c:v>
                </c:pt>
                <c:pt idx="14">
                  <c:v>45.3</c:v>
                </c:pt>
                <c:pt idx="15">
                  <c:v>40</c:v>
                </c:pt>
                <c:pt idx="16">
                  <c:v>37.799999999999997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96-1642-93D7-2334837AF4E4}"/>
            </c:ext>
          </c:extLst>
        </c:ser>
        <c:ser>
          <c:idx val="1"/>
          <c:order val="1"/>
          <c:tx>
            <c:strRef>
              <c:f>'Revenue Split'!$AA$33</c:f>
              <c:strCache>
                <c:ptCount val="1"/>
                <c:pt idx="0">
                  <c:v>Western Europe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'Revenue Split'!$AB$30:$AR$30</c:f>
              <c:strCache>
                <c:ptCount val="17"/>
                <c:pt idx="0">
                  <c:v>Q1 21</c:v>
                </c:pt>
                <c:pt idx="1">
                  <c:v>Q2 21</c:v>
                </c:pt>
                <c:pt idx="2">
                  <c:v>Q3 21</c:v>
                </c:pt>
                <c:pt idx="3">
                  <c:v>Q4 21</c:v>
                </c:pt>
                <c:pt idx="4">
                  <c:v>Q1 22</c:v>
                </c:pt>
                <c:pt idx="5">
                  <c:v>Q2 22</c:v>
                </c:pt>
                <c:pt idx="6">
                  <c:v>Q3 22</c:v>
                </c:pt>
                <c:pt idx="7">
                  <c:v>Q4 22</c:v>
                </c:pt>
                <c:pt idx="8">
                  <c:v>Q1 23</c:v>
                </c:pt>
                <c:pt idx="9">
                  <c:v>Q2 23</c:v>
                </c:pt>
                <c:pt idx="10">
                  <c:v>Q3 23</c:v>
                </c:pt>
                <c:pt idx="11">
                  <c:v>Q4 23</c:v>
                </c:pt>
                <c:pt idx="12">
                  <c:v>Q1 24</c:v>
                </c:pt>
                <c:pt idx="13">
                  <c:v>Q2 24</c:v>
                </c:pt>
                <c:pt idx="14">
                  <c:v>Q3 24</c:v>
                </c:pt>
                <c:pt idx="15">
                  <c:v>Q4 24</c:v>
                </c:pt>
                <c:pt idx="16">
                  <c:v>Q1 25</c:v>
                </c:pt>
              </c:strCache>
            </c:strRef>
          </c:cat>
          <c:val>
            <c:numRef>
              <c:f>'Revenue Split'!$AB$33:$AR$33</c:f>
              <c:numCache>
                <c:formatCode>_(* #,##0.0_);_(* \(#,##0.0\);_(* "-"??_);_(@_)</c:formatCode>
                <c:ptCount val="17"/>
                <c:pt idx="0">
                  <c:v>39.299999999999997</c:v>
                </c:pt>
                <c:pt idx="1">
                  <c:v>40.799999999999997</c:v>
                </c:pt>
                <c:pt idx="2">
                  <c:v>35.5</c:v>
                </c:pt>
                <c:pt idx="3">
                  <c:v>20.399999999999999</c:v>
                </c:pt>
                <c:pt idx="4">
                  <c:v>22.2</c:v>
                </c:pt>
                <c:pt idx="5">
                  <c:v>24.8</c:v>
                </c:pt>
                <c:pt idx="6">
                  <c:v>25</c:v>
                </c:pt>
                <c:pt idx="7">
                  <c:v>25.8</c:v>
                </c:pt>
                <c:pt idx="8">
                  <c:v>27.2</c:v>
                </c:pt>
                <c:pt idx="9">
                  <c:v>27</c:v>
                </c:pt>
                <c:pt idx="10">
                  <c:v>39.200000000000003</c:v>
                </c:pt>
                <c:pt idx="11">
                  <c:v>41.7</c:v>
                </c:pt>
                <c:pt idx="12">
                  <c:v>43.4</c:v>
                </c:pt>
                <c:pt idx="13">
                  <c:v>43.7</c:v>
                </c:pt>
                <c:pt idx="14">
                  <c:v>44.7</c:v>
                </c:pt>
                <c:pt idx="15">
                  <c:v>52.7</c:v>
                </c:pt>
                <c:pt idx="16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96-1642-93D7-2334837AF4E4}"/>
            </c:ext>
          </c:extLst>
        </c:ser>
        <c:ser>
          <c:idx val="2"/>
          <c:order val="2"/>
          <c:tx>
            <c:strRef>
              <c:f>'Revenue Split'!$AA$34</c:f>
              <c:strCache>
                <c:ptCount val="1"/>
                <c:pt idx="0">
                  <c:v>Latin America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'Revenue Split'!$AB$30:$AR$30</c:f>
              <c:strCache>
                <c:ptCount val="17"/>
                <c:pt idx="0">
                  <c:v>Q1 21</c:v>
                </c:pt>
                <c:pt idx="1">
                  <c:v>Q2 21</c:v>
                </c:pt>
                <c:pt idx="2">
                  <c:v>Q3 21</c:v>
                </c:pt>
                <c:pt idx="3">
                  <c:v>Q4 21</c:v>
                </c:pt>
                <c:pt idx="4">
                  <c:v>Q1 22</c:v>
                </c:pt>
                <c:pt idx="5">
                  <c:v>Q2 22</c:v>
                </c:pt>
                <c:pt idx="6">
                  <c:v>Q3 22</c:v>
                </c:pt>
                <c:pt idx="7">
                  <c:v>Q4 22</c:v>
                </c:pt>
                <c:pt idx="8">
                  <c:v>Q1 23</c:v>
                </c:pt>
                <c:pt idx="9">
                  <c:v>Q2 23</c:v>
                </c:pt>
                <c:pt idx="10">
                  <c:v>Q3 23</c:v>
                </c:pt>
                <c:pt idx="11">
                  <c:v>Q4 23</c:v>
                </c:pt>
                <c:pt idx="12">
                  <c:v>Q1 24</c:v>
                </c:pt>
                <c:pt idx="13">
                  <c:v>Q2 24</c:v>
                </c:pt>
                <c:pt idx="14">
                  <c:v>Q3 24</c:v>
                </c:pt>
                <c:pt idx="15">
                  <c:v>Q4 24</c:v>
                </c:pt>
                <c:pt idx="16">
                  <c:v>Q1 25</c:v>
                </c:pt>
              </c:strCache>
            </c:strRef>
          </c:cat>
          <c:val>
            <c:numRef>
              <c:f>'Revenue Split'!$AB$34:$AR$34</c:f>
              <c:numCache>
                <c:formatCode>_(* #,##0.0_);_(* \(#,##0.0\);_(* "-"??_);_(@_)</c:formatCode>
                <c:ptCount val="17"/>
                <c:pt idx="0">
                  <c:v>13.4</c:v>
                </c:pt>
                <c:pt idx="1">
                  <c:v>24.5</c:v>
                </c:pt>
                <c:pt idx="2">
                  <c:v>24.4</c:v>
                </c:pt>
                <c:pt idx="3">
                  <c:v>26</c:v>
                </c:pt>
                <c:pt idx="4">
                  <c:v>36.799999999999997</c:v>
                </c:pt>
                <c:pt idx="5">
                  <c:v>45.7</c:v>
                </c:pt>
                <c:pt idx="6">
                  <c:v>38.799999999999997</c:v>
                </c:pt>
                <c:pt idx="7">
                  <c:v>52.3</c:v>
                </c:pt>
                <c:pt idx="8">
                  <c:v>45.2</c:v>
                </c:pt>
                <c:pt idx="9">
                  <c:v>51.4</c:v>
                </c:pt>
                <c:pt idx="10">
                  <c:v>51.7</c:v>
                </c:pt>
                <c:pt idx="11">
                  <c:v>53.3</c:v>
                </c:pt>
                <c:pt idx="12">
                  <c:v>43.7</c:v>
                </c:pt>
                <c:pt idx="13">
                  <c:v>62.6</c:v>
                </c:pt>
                <c:pt idx="14">
                  <c:v>69.400000000000006</c:v>
                </c:pt>
                <c:pt idx="15">
                  <c:v>78.2</c:v>
                </c:pt>
                <c:pt idx="16">
                  <c:v>74.5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96-1642-93D7-2334837AF4E4}"/>
            </c:ext>
          </c:extLst>
        </c:ser>
        <c:ser>
          <c:idx val="3"/>
          <c:order val="3"/>
          <c:tx>
            <c:strRef>
              <c:f>'Revenue Split'!$AA$35</c:f>
              <c:strCache>
                <c:ptCount val="1"/>
                <c:pt idx="0">
                  <c:v>Central &amp; Eastern Europe and Central Asia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'Revenue Split'!$AB$30:$AR$30</c:f>
              <c:strCache>
                <c:ptCount val="17"/>
                <c:pt idx="0">
                  <c:v>Q1 21</c:v>
                </c:pt>
                <c:pt idx="1">
                  <c:v>Q2 21</c:v>
                </c:pt>
                <c:pt idx="2">
                  <c:v>Q3 21</c:v>
                </c:pt>
                <c:pt idx="3">
                  <c:v>Q4 21</c:v>
                </c:pt>
                <c:pt idx="4">
                  <c:v>Q1 22</c:v>
                </c:pt>
                <c:pt idx="5">
                  <c:v>Q2 22</c:v>
                </c:pt>
                <c:pt idx="6">
                  <c:v>Q3 22</c:v>
                </c:pt>
                <c:pt idx="7">
                  <c:v>Q4 22</c:v>
                </c:pt>
                <c:pt idx="8">
                  <c:v>Q1 23</c:v>
                </c:pt>
                <c:pt idx="9">
                  <c:v>Q2 23</c:v>
                </c:pt>
                <c:pt idx="10">
                  <c:v>Q3 23</c:v>
                </c:pt>
                <c:pt idx="11">
                  <c:v>Q4 23</c:v>
                </c:pt>
                <c:pt idx="12">
                  <c:v>Q1 24</c:v>
                </c:pt>
                <c:pt idx="13">
                  <c:v>Q2 24</c:v>
                </c:pt>
                <c:pt idx="14">
                  <c:v>Q3 24</c:v>
                </c:pt>
                <c:pt idx="15">
                  <c:v>Q4 24</c:v>
                </c:pt>
                <c:pt idx="16">
                  <c:v>Q1 25</c:v>
                </c:pt>
              </c:strCache>
            </c:strRef>
          </c:cat>
          <c:val>
            <c:numRef>
              <c:f>'Revenue Split'!$AB$35:$AR$35</c:f>
              <c:numCache>
                <c:formatCode>_(* #,##0.0_);_(* \(#,##0.0\);_(* "-"??_);_(@_)</c:formatCode>
                <c:ptCount val="17"/>
                <c:pt idx="0">
                  <c:v>53.4</c:v>
                </c:pt>
                <c:pt idx="1">
                  <c:v>49.5</c:v>
                </c:pt>
                <c:pt idx="2">
                  <c:v>53.2</c:v>
                </c:pt>
                <c:pt idx="3">
                  <c:v>55.9</c:v>
                </c:pt>
                <c:pt idx="4">
                  <c:v>53.4</c:v>
                </c:pt>
                <c:pt idx="5">
                  <c:v>61.6</c:v>
                </c:pt>
                <c:pt idx="6">
                  <c:v>78.8</c:v>
                </c:pt>
                <c:pt idx="7">
                  <c:v>85.4</c:v>
                </c:pt>
                <c:pt idx="8">
                  <c:v>93.5</c:v>
                </c:pt>
                <c:pt idx="9">
                  <c:v>102.6</c:v>
                </c:pt>
                <c:pt idx="10">
                  <c:v>97</c:v>
                </c:pt>
                <c:pt idx="11">
                  <c:v>106.8</c:v>
                </c:pt>
                <c:pt idx="12">
                  <c:v>110.2</c:v>
                </c:pt>
                <c:pt idx="13">
                  <c:v>114</c:v>
                </c:pt>
                <c:pt idx="14">
                  <c:v>116.3</c:v>
                </c:pt>
                <c:pt idx="15">
                  <c:v>132.19999999999999</c:v>
                </c:pt>
                <c:pt idx="16">
                  <c:v>122.3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96-1642-93D7-2334837AF4E4}"/>
            </c:ext>
          </c:extLst>
        </c:ser>
        <c:ser>
          <c:idx val="4"/>
          <c:order val="4"/>
          <c:tx>
            <c:strRef>
              <c:f>'Revenue Split'!$AA$36</c:f>
              <c:strCache>
                <c:ptCount val="1"/>
                <c:pt idx="0">
                  <c:v>Rest of World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'Revenue Split'!$AB$30:$AR$30</c:f>
              <c:strCache>
                <c:ptCount val="17"/>
                <c:pt idx="0">
                  <c:v>Q1 21</c:v>
                </c:pt>
                <c:pt idx="1">
                  <c:v>Q2 21</c:v>
                </c:pt>
                <c:pt idx="2">
                  <c:v>Q3 21</c:v>
                </c:pt>
                <c:pt idx="3">
                  <c:v>Q4 21</c:v>
                </c:pt>
                <c:pt idx="4">
                  <c:v>Q1 22</c:v>
                </c:pt>
                <c:pt idx="5">
                  <c:v>Q2 22</c:v>
                </c:pt>
                <c:pt idx="6">
                  <c:v>Q3 22</c:v>
                </c:pt>
                <c:pt idx="7">
                  <c:v>Q4 22</c:v>
                </c:pt>
                <c:pt idx="8">
                  <c:v>Q1 23</c:v>
                </c:pt>
                <c:pt idx="9">
                  <c:v>Q2 23</c:v>
                </c:pt>
                <c:pt idx="10">
                  <c:v>Q3 23</c:v>
                </c:pt>
                <c:pt idx="11">
                  <c:v>Q4 23</c:v>
                </c:pt>
                <c:pt idx="12">
                  <c:v>Q1 24</c:v>
                </c:pt>
                <c:pt idx="13">
                  <c:v>Q2 24</c:v>
                </c:pt>
                <c:pt idx="14">
                  <c:v>Q3 24</c:v>
                </c:pt>
                <c:pt idx="15">
                  <c:v>Q4 24</c:v>
                </c:pt>
                <c:pt idx="16">
                  <c:v>Q1 25</c:v>
                </c:pt>
              </c:strCache>
            </c:strRef>
          </c:cat>
          <c:val>
            <c:numRef>
              <c:f>'Revenue Split'!$AB$36:$AQ$36</c:f>
              <c:numCache>
                <c:formatCode>_(* #,##0.0_);_(* \(#,##0.0\);_(* "-"??_);_(@_)</c:formatCode>
                <c:ptCount val="16"/>
                <c:pt idx="0">
                  <c:v>3.1</c:v>
                </c:pt>
                <c:pt idx="1">
                  <c:v>3.7</c:v>
                </c:pt>
                <c:pt idx="2">
                  <c:v>3.3</c:v>
                </c:pt>
                <c:pt idx="3">
                  <c:v>3.4</c:v>
                </c:pt>
                <c:pt idx="4">
                  <c:v>3.7</c:v>
                </c:pt>
                <c:pt idx="5">
                  <c:v>3.5</c:v>
                </c:pt>
                <c:pt idx="6">
                  <c:v>3.9</c:v>
                </c:pt>
                <c:pt idx="7">
                  <c:v>4</c:v>
                </c:pt>
                <c:pt idx="8">
                  <c:v>4.2</c:v>
                </c:pt>
                <c:pt idx="9">
                  <c:v>4.2</c:v>
                </c:pt>
                <c:pt idx="10">
                  <c:v>3.6</c:v>
                </c:pt>
                <c:pt idx="11">
                  <c:v>3.7</c:v>
                </c:pt>
                <c:pt idx="12">
                  <c:v>3.9</c:v>
                </c:pt>
                <c:pt idx="13">
                  <c:v>3.9</c:v>
                </c:pt>
                <c:pt idx="14">
                  <c:v>4.4000000000000004</c:v>
                </c:pt>
                <c:pt idx="15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96-1642-93D7-2334837AF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48702176"/>
        <c:axId val="1548451312"/>
      </c:barChart>
      <c:lineChart>
        <c:grouping val="standard"/>
        <c:varyColors val="0"/>
        <c:ser>
          <c:idx val="5"/>
          <c:order val="5"/>
          <c:tx>
            <c:strRef>
              <c:f>'Revenue Split'!$AA$37</c:f>
              <c:strCache>
                <c:ptCount val="1"/>
                <c:pt idx="0">
                  <c:v> Total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'Revenue Split'!$AB$30:$AQ$30</c:f>
              <c:strCache>
                <c:ptCount val="16"/>
                <c:pt idx="0">
                  <c:v>Q1 21</c:v>
                </c:pt>
                <c:pt idx="1">
                  <c:v>Q2 21</c:v>
                </c:pt>
                <c:pt idx="2">
                  <c:v>Q3 21</c:v>
                </c:pt>
                <c:pt idx="3">
                  <c:v>Q4 21</c:v>
                </c:pt>
                <c:pt idx="4">
                  <c:v>Q1 22</c:v>
                </c:pt>
                <c:pt idx="5">
                  <c:v>Q2 22</c:v>
                </c:pt>
                <c:pt idx="6">
                  <c:v>Q3 22</c:v>
                </c:pt>
                <c:pt idx="7">
                  <c:v>Q4 22</c:v>
                </c:pt>
                <c:pt idx="8">
                  <c:v>Q1 23</c:v>
                </c:pt>
                <c:pt idx="9">
                  <c:v>Q2 23</c:v>
                </c:pt>
                <c:pt idx="10">
                  <c:v>Q3 23</c:v>
                </c:pt>
                <c:pt idx="11">
                  <c:v>Q4 23</c:v>
                </c:pt>
                <c:pt idx="12">
                  <c:v>Q1 24</c:v>
                </c:pt>
                <c:pt idx="13">
                  <c:v>Q2 24</c:v>
                </c:pt>
                <c:pt idx="14">
                  <c:v>Q3 24</c:v>
                </c:pt>
                <c:pt idx="15">
                  <c:v>Q4 24</c:v>
                </c:pt>
              </c:strCache>
            </c:strRef>
          </c:cat>
          <c:val>
            <c:numRef>
              <c:f>'Revenue Split'!$AB$37:$AR$37</c:f>
              <c:numCache>
                <c:formatCode>_(* #,##0.0_);_(* \(#,##0.0\);_(* "-"??_);_(@_)</c:formatCode>
                <c:ptCount val="17"/>
                <c:pt idx="0">
                  <c:v>157.4</c:v>
                </c:pt>
                <c:pt idx="1">
                  <c:v>172.8</c:v>
                </c:pt>
                <c:pt idx="2">
                  <c:v>170</c:v>
                </c:pt>
                <c:pt idx="3">
                  <c:v>157.5</c:v>
                </c:pt>
                <c:pt idx="4">
                  <c:v>170.2</c:v>
                </c:pt>
                <c:pt idx="5">
                  <c:v>186.3</c:v>
                </c:pt>
                <c:pt idx="6">
                  <c:v>200.29999999999998</c:v>
                </c:pt>
                <c:pt idx="7">
                  <c:v>220.6</c:v>
                </c:pt>
                <c:pt idx="8">
                  <c:v>222</c:v>
                </c:pt>
                <c:pt idx="9">
                  <c:v>236.89999999999998</c:v>
                </c:pt>
                <c:pt idx="10">
                  <c:v>237.6</c:v>
                </c:pt>
                <c:pt idx="11">
                  <c:v>251.89999999999998</c:v>
                </c:pt>
                <c:pt idx="12">
                  <c:v>248.1</c:v>
                </c:pt>
                <c:pt idx="13">
                  <c:v>271.5</c:v>
                </c:pt>
                <c:pt idx="14">
                  <c:v>280.09999999999997</c:v>
                </c:pt>
                <c:pt idx="15">
                  <c:v>306.8</c:v>
                </c:pt>
                <c:pt idx="16">
                  <c:v>293.59999999999997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96-1642-93D7-2334837AF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8702176"/>
        <c:axId val="1548451312"/>
      </c:lineChart>
      <c:catAx>
        <c:axId val="154870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48451312"/>
        <c:crosses val="autoZero"/>
        <c:auto val="1"/>
        <c:lblAlgn val="ctr"/>
        <c:lblOffset val="100"/>
        <c:noMultiLvlLbl val="0"/>
      </c:catAx>
      <c:valAx>
        <c:axId val="154845131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4870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'KPI''s'!$A$28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'KPI''s'!$AB$27:$AU$27</c:f>
              <c:strCache>
                <c:ptCount val="20"/>
                <c:pt idx="0">
                  <c:v>Q2 20</c:v>
                </c:pt>
                <c:pt idx="1">
                  <c:v>Q3 20</c:v>
                </c:pt>
                <c:pt idx="2">
                  <c:v>Q4 20</c:v>
                </c:pt>
                <c:pt idx="3">
                  <c:v>Q1 21</c:v>
                </c:pt>
                <c:pt idx="4">
                  <c:v>Q2 21</c:v>
                </c:pt>
                <c:pt idx="5">
                  <c:v>Q3 21</c:v>
                </c:pt>
                <c:pt idx="6">
                  <c:v>Q4 21</c:v>
                </c:pt>
                <c:pt idx="7">
                  <c:v>Q1 22</c:v>
                </c:pt>
                <c:pt idx="8">
                  <c:v>Q2 22</c:v>
                </c:pt>
                <c:pt idx="9">
                  <c:v>Q3 22</c:v>
                </c:pt>
                <c:pt idx="10">
                  <c:v>Q4 22</c:v>
                </c:pt>
                <c:pt idx="11">
                  <c:v>Q1 23</c:v>
                </c:pt>
                <c:pt idx="12">
                  <c:v>Q2 23</c:v>
                </c:pt>
                <c:pt idx="13">
                  <c:v>Q3 23</c:v>
                </c:pt>
                <c:pt idx="14">
                  <c:v>Q4 23</c:v>
                </c:pt>
                <c:pt idx="15">
                  <c:v>Q1 24</c:v>
                </c:pt>
                <c:pt idx="16">
                  <c:v>Q2 24</c:v>
                </c:pt>
                <c:pt idx="17">
                  <c:v>Q3 24</c:v>
                </c:pt>
                <c:pt idx="18">
                  <c:v>Q4 24</c:v>
                </c:pt>
                <c:pt idx="19">
                  <c:v>Q1 25</c:v>
                </c:pt>
              </c:strCache>
            </c:strRef>
          </c:cat>
          <c:val>
            <c:numRef>
              <c:f>'KPI''s'!$AB$28:$AU$28</c:f>
              <c:numCache>
                <c:formatCode>_(* #,##0.0_);_(* \(#,##0.0\);_(* "-"??_);_(@_)</c:formatCode>
                <c:ptCount val="20"/>
                <c:pt idx="0">
                  <c:v>143.9</c:v>
                </c:pt>
                <c:pt idx="1">
                  <c:v>161.5</c:v>
                </c:pt>
                <c:pt idx="2">
                  <c:v>171</c:v>
                </c:pt>
                <c:pt idx="3">
                  <c:v>157.4</c:v>
                </c:pt>
                <c:pt idx="4">
                  <c:v>172.8</c:v>
                </c:pt>
                <c:pt idx="5">
                  <c:v>170</c:v>
                </c:pt>
                <c:pt idx="6">
                  <c:v>157.5</c:v>
                </c:pt>
                <c:pt idx="7">
                  <c:v>170.2</c:v>
                </c:pt>
                <c:pt idx="8">
                  <c:v>186.3</c:v>
                </c:pt>
                <c:pt idx="9">
                  <c:v>200.3</c:v>
                </c:pt>
                <c:pt idx="10">
                  <c:v>220.6</c:v>
                </c:pt>
                <c:pt idx="11">
                  <c:v>221.9</c:v>
                </c:pt>
                <c:pt idx="12">
                  <c:v>236.8</c:v>
                </c:pt>
                <c:pt idx="13">
                  <c:v>237.6</c:v>
                </c:pt>
                <c:pt idx="14">
                  <c:v>251.9</c:v>
                </c:pt>
                <c:pt idx="15">
                  <c:v>248.2</c:v>
                </c:pt>
                <c:pt idx="16">
                  <c:v>271.5</c:v>
                </c:pt>
                <c:pt idx="17">
                  <c:v>280.10000000000002</c:v>
                </c:pt>
                <c:pt idx="18">
                  <c:v>306.8</c:v>
                </c:pt>
                <c:pt idx="19">
                  <c:v>293.7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61-EB48-AB5F-41340C722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1465551"/>
        <c:axId val="211094079"/>
      </c:barChart>
      <c:catAx>
        <c:axId val="2114655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211094079"/>
        <c:crosses val="autoZero"/>
        <c:auto val="1"/>
        <c:lblAlgn val="ctr"/>
        <c:lblOffset val="100"/>
        <c:noMultiLvlLbl val="0"/>
      </c:catAx>
      <c:valAx>
        <c:axId val="211094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211465551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'KPI''s'!$A$29</c:f>
              <c:strCache>
                <c:ptCount val="1"/>
                <c:pt idx="0">
                  <c:v>EBIT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'KPI''s'!$AB$27:$AU$27</c:f>
              <c:strCache>
                <c:ptCount val="20"/>
                <c:pt idx="0">
                  <c:v>Q2 20</c:v>
                </c:pt>
                <c:pt idx="1">
                  <c:v>Q3 20</c:v>
                </c:pt>
                <c:pt idx="2">
                  <c:v>Q4 20</c:v>
                </c:pt>
                <c:pt idx="3">
                  <c:v>Q1 21</c:v>
                </c:pt>
                <c:pt idx="4">
                  <c:v>Q2 21</c:v>
                </c:pt>
                <c:pt idx="5">
                  <c:v>Q3 21</c:v>
                </c:pt>
                <c:pt idx="6">
                  <c:v>Q4 21</c:v>
                </c:pt>
                <c:pt idx="7">
                  <c:v>Q1 22</c:v>
                </c:pt>
                <c:pt idx="8">
                  <c:v>Q2 22</c:v>
                </c:pt>
                <c:pt idx="9">
                  <c:v>Q3 22</c:v>
                </c:pt>
                <c:pt idx="10">
                  <c:v>Q4 22</c:v>
                </c:pt>
                <c:pt idx="11">
                  <c:v>Q1 23</c:v>
                </c:pt>
                <c:pt idx="12">
                  <c:v>Q2 23</c:v>
                </c:pt>
                <c:pt idx="13">
                  <c:v>Q3 23</c:v>
                </c:pt>
                <c:pt idx="14">
                  <c:v>Q4 23</c:v>
                </c:pt>
                <c:pt idx="15">
                  <c:v>Q1 24</c:v>
                </c:pt>
                <c:pt idx="16">
                  <c:v>Q2 24</c:v>
                </c:pt>
                <c:pt idx="17">
                  <c:v>Q3 24</c:v>
                </c:pt>
                <c:pt idx="18">
                  <c:v>Q4 24</c:v>
                </c:pt>
                <c:pt idx="19">
                  <c:v>Q1 25</c:v>
                </c:pt>
              </c:strCache>
            </c:strRef>
          </c:cat>
          <c:val>
            <c:numRef>
              <c:f>'KPI''s'!$AB$29:$AU$29</c:f>
              <c:numCache>
                <c:formatCode>_(* #,##0.0_);_(* \(#,##0.0\);_(* "-"??_);_(@_)</c:formatCode>
                <c:ptCount val="20"/>
                <c:pt idx="0">
                  <c:v>20.399999999999999</c:v>
                </c:pt>
                <c:pt idx="1">
                  <c:v>31.7</c:v>
                </c:pt>
                <c:pt idx="2">
                  <c:v>30.8</c:v>
                </c:pt>
                <c:pt idx="3">
                  <c:v>27.3</c:v>
                </c:pt>
                <c:pt idx="4">
                  <c:v>37.799999999999997</c:v>
                </c:pt>
                <c:pt idx="5">
                  <c:v>31.7</c:v>
                </c:pt>
                <c:pt idx="6">
                  <c:v>20.8</c:v>
                </c:pt>
                <c:pt idx="7">
                  <c:v>23.6</c:v>
                </c:pt>
                <c:pt idx="8">
                  <c:v>29.2</c:v>
                </c:pt>
                <c:pt idx="9">
                  <c:v>38.4</c:v>
                </c:pt>
                <c:pt idx="10">
                  <c:v>40</c:v>
                </c:pt>
                <c:pt idx="11">
                  <c:v>43</c:v>
                </c:pt>
                <c:pt idx="12">
                  <c:v>54.5</c:v>
                </c:pt>
                <c:pt idx="13">
                  <c:v>56</c:v>
                </c:pt>
                <c:pt idx="14">
                  <c:v>57</c:v>
                </c:pt>
                <c:pt idx="15">
                  <c:v>57.9</c:v>
                </c:pt>
                <c:pt idx="16">
                  <c:v>64.099999999999994</c:v>
                </c:pt>
                <c:pt idx="17">
                  <c:v>64.5</c:v>
                </c:pt>
                <c:pt idx="18">
                  <c:v>70.2</c:v>
                </c:pt>
                <c:pt idx="19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BB-484D-9F48-CB0A12A89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1465551"/>
        <c:axId val="211094079"/>
      </c:barChart>
      <c:catAx>
        <c:axId val="2114655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211094079"/>
        <c:crosses val="autoZero"/>
        <c:auto val="1"/>
        <c:lblAlgn val="ctr"/>
        <c:lblOffset val="100"/>
        <c:noMultiLvlLbl val="0"/>
      </c:catAx>
      <c:valAx>
        <c:axId val="211094079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211465551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'KPI''s'!$AA$28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'KPI''s'!$AB$27:$AU$27</c:f>
              <c:strCache>
                <c:ptCount val="20"/>
                <c:pt idx="0">
                  <c:v>Q2 20</c:v>
                </c:pt>
                <c:pt idx="1">
                  <c:v>Q3 20</c:v>
                </c:pt>
                <c:pt idx="2">
                  <c:v>Q4 20</c:v>
                </c:pt>
                <c:pt idx="3">
                  <c:v>Q1 21</c:v>
                </c:pt>
                <c:pt idx="4">
                  <c:v>Q2 21</c:v>
                </c:pt>
                <c:pt idx="5">
                  <c:v>Q3 21</c:v>
                </c:pt>
                <c:pt idx="6">
                  <c:v>Q4 21</c:v>
                </c:pt>
                <c:pt idx="7">
                  <c:v>Q1 22</c:v>
                </c:pt>
                <c:pt idx="8">
                  <c:v>Q2 22</c:v>
                </c:pt>
                <c:pt idx="9">
                  <c:v>Q3 22</c:v>
                </c:pt>
                <c:pt idx="10">
                  <c:v>Q4 22</c:v>
                </c:pt>
                <c:pt idx="11">
                  <c:v>Q1 23</c:v>
                </c:pt>
                <c:pt idx="12">
                  <c:v>Q2 23</c:v>
                </c:pt>
                <c:pt idx="13">
                  <c:v>Q3 23</c:v>
                </c:pt>
                <c:pt idx="14">
                  <c:v>Q4 23</c:v>
                </c:pt>
                <c:pt idx="15">
                  <c:v>Q1 24</c:v>
                </c:pt>
                <c:pt idx="16">
                  <c:v>Q2 24</c:v>
                </c:pt>
                <c:pt idx="17">
                  <c:v>Q3 24</c:v>
                </c:pt>
                <c:pt idx="18">
                  <c:v>Q4 24</c:v>
                </c:pt>
                <c:pt idx="19">
                  <c:v>Q1 25</c:v>
                </c:pt>
              </c:strCache>
            </c:strRef>
          </c:cat>
          <c:val>
            <c:numRef>
              <c:f>'KPI''s'!$AB$28:$AU$28</c:f>
              <c:numCache>
                <c:formatCode>_(* #,##0.0_);_(* \(#,##0.0\);_(* "-"??_);_(@_)</c:formatCode>
                <c:ptCount val="20"/>
                <c:pt idx="0">
                  <c:v>143.9</c:v>
                </c:pt>
                <c:pt idx="1">
                  <c:v>161.5</c:v>
                </c:pt>
                <c:pt idx="2">
                  <c:v>171</c:v>
                </c:pt>
                <c:pt idx="3">
                  <c:v>157.4</c:v>
                </c:pt>
                <c:pt idx="4">
                  <c:v>172.8</c:v>
                </c:pt>
                <c:pt idx="5">
                  <c:v>170</c:v>
                </c:pt>
                <c:pt idx="6">
                  <c:v>157.5</c:v>
                </c:pt>
                <c:pt idx="7">
                  <c:v>170.2</c:v>
                </c:pt>
                <c:pt idx="8">
                  <c:v>186.3</c:v>
                </c:pt>
                <c:pt idx="9">
                  <c:v>200.3</c:v>
                </c:pt>
                <c:pt idx="10">
                  <c:v>220.6</c:v>
                </c:pt>
                <c:pt idx="11">
                  <c:v>221.9</c:v>
                </c:pt>
                <c:pt idx="12">
                  <c:v>236.8</c:v>
                </c:pt>
                <c:pt idx="13">
                  <c:v>237.6</c:v>
                </c:pt>
                <c:pt idx="14">
                  <c:v>251.9</c:v>
                </c:pt>
                <c:pt idx="15">
                  <c:v>248.2</c:v>
                </c:pt>
                <c:pt idx="16">
                  <c:v>271.5</c:v>
                </c:pt>
                <c:pt idx="17">
                  <c:v>280.10000000000002</c:v>
                </c:pt>
                <c:pt idx="18">
                  <c:v>306.8</c:v>
                </c:pt>
                <c:pt idx="19">
                  <c:v>293.7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4D-3C4C-929B-2749EEC83B29}"/>
            </c:ext>
          </c:extLst>
        </c:ser>
        <c:ser>
          <c:idx val="1"/>
          <c:order val="1"/>
          <c:tx>
            <c:strRef>
              <c:f>'KPI''s'!$AA$29</c:f>
              <c:strCache>
                <c:ptCount val="1"/>
                <c:pt idx="0">
                  <c:v>EBIT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'KPI''s'!$AB$27:$AU$27</c:f>
              <c:strCache>
                <c:ptCount val="20"/>
                <c:pt idx="0">
                  <c:v>Q2 20</c:v>
                </c:pt>
                <c:pt idx="1">
                  <c:v>Q3 20</c:v>
                </c:pt>
                <c:pt idx="2">
                  <c:v>Q4 20</c:v>
                </c:pt>
                <c:pt idx="3">
                  <c:v>Q1 21</c:v>
                </c:pt>
                <c:pt idx="4">
                  <c:v>Q2 21</c:v>
                </c:pt>
                <c:pt idx="5">
                  <c:v>Q3 21</c:v>
                </c:pt>
                <c:pt idx="6">
                  <c:v>Q4 21</c:v>
                </c:pt>
                <c:pt idx="7">
                  <c:v>Q1 22</c:v>
                </c:pt>
                <c:pt idx="8">
                  <c:v>Q2 22</c:v>
                </c:pt>
                <c:pt idx="9">
                  <c:v>Q3 22</c:v>
                </c:pt>
                <c:pt idx="10">
                  <c:v>Q4 22</c:v>
                </c:pt>
                <c:pt idx="11">
                  <c:v>Q1 23</c:v>
                </c:pt>
                <c:pt idx="12">
                  <c:v>Q2 23</c:v>
                </c:pt>
                <c:pt idx="13">
                  <c:v>Q3 23</c:v>
                </c:pt>
                <c:pt idx="14">
                  <c:v>Q4 23</c:v>
                </c:pt>
                <c:pt idx="15">
                  <c:v>Q1 24</c:v>
                </c:pt>
                <c:pt idx="16">
                  <c:v>Q2 24</c:v>
                </c:pt>
                <c:pt idx="17">
                  <c:v>Q3 24</c:v>
                </c:pt>
                <c:pt idx="18">
                  <c:v>Q4 24</c:v>
                </c:pt>
                <c:pt idx="19">
                  <c:v>Q1 25</c:v>
                </c:pt>
              </c:strCache>
            </c:strRef>
          </c:cat>
          <c:val>
            <c:numRef>
              <c:f>'KPI''s'!$AB$29:$AU$29</c:f>
              <c:numCache>
                <c:formatCode>_(* #,##0.0_);_(* \(#,##0.0\);_(* "-"??_);_(@_)</c:formatCode>
                <c:ptCount val="20"/>
                <c:pt idx="0">
                  <c:v>20.399999999999999</c:v>
                </c:pt>
                <c:pt idx="1">
                  <c:v>31.7</c:v>
                </c:pt>
                <c:pt idx="2">
                  <c:v>30.8</c:v>
                </c:pt>
                <c:pt idx="3">
                  <c:v>27.3</c:v>
                </c:pt>
                <c:pt idx="4">
                  <c:v>37.799999999999997</c:v>
                </c:pt>
                <c:pt idx="5">
                  <c:v>31.7</c:v>
                </c:pt>
                <c:pt idx="6">
                  <c:v>20.8</c:v>
                </c:pt>
                <c:pt idx="7">
                  <c:v>23.6</c:v>
                </c:pt>
                <c:pt idx="8">
                  <c:v>29.2</c:v>
                </c:pt>
                <c:pt idx="9">
                  <c:v>38.4</c:v>
                </c:pt>
                <c:pt idx="10">
                  <c:v>40</c:v>
                </c:pt>
                <c:pt idx="11">
                  <c:v>43</c:v>
                </c:pt>
                <c:pt idx="12">
                  <c:v>54.5</c:v>
                </c:pt>
                <c:pt idx="13">
                  <c:v>56</c:v>
                </c:pt>
                <c:pt idx="14">
                  <c:v>57</c:v>
                </c:pt>
                <c:pt idx="15">
                  <c:v>57.9</c:v>
                </c:pt>
                <c:pt idx="16">
                  <c:v>64.099999999999994</c:v>
                </c:pt>
                <c:pt idx="17">
                  <c:v>64.5</c:v>
                </c:pt>
                <c:pt idx="18">
                  <c:v>70.2</c:v>
                </c:pt>
                <c:pt idx="19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4D-3C4C-929B-2749EEC83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5414896"/>
        <c:axId val="806048192"/>
      </c:barChart>
      <c:catAx>
        <c:axId val="136541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806048192"/>
        <c:crosses val="autoZero"/>
        <c:auto val="1"/>
        <c:lblAlgn val="ctr"/>
        <c:lblOffset val="100"/>
        <c:noMultiLvlLbl val="0"/>
      </c:catAx>
      <c:valAx>
        <c:axId val="80604819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365414896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80</xdr:col>
      <xdr:colOff>73022</xdr:colOff>
      <xdr:row>6</xdr:row>
      <xdr:rowOff>31043</xdr:rowOff>
    </xdr:from>
    <xdr:to>
      <xdr:col>84</xdr:col>
      <xdr:colOff>794382</xdr:colOff>
      <xdr:row>22</xdr:row>
      <xdr:rowOff>172013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34B9810-4162-7045-B14E-A3315A6A8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80</xdr:col>
      <xdr:colOff>13406</xdr:colOff>
      <xdr:row>28</xdr:row>
      <xdr:rowOff>52914</xdr:rowOff>
    </xdr:from>
    <xdr:to>
      <xdr:col>84</xdr:col>
      <xdr:colOff>734766</xdr:colOff>
      <xdr:row>45</xdr:row>
      <xdr:rowOff>3384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8F32586-0D8D-B54A-9BAB-029F3838E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87</xdr:col>
      <xdr:colOff>71435</xdr:colOff>
      <xdr:row>28</xdr:row>
      <xdr:rowOff>17462</xdr:rowOff>
    </xdr:from>
    <xdr:to>
      <xdr:col>101</xdr:col>
      <xdr:colOff>269875</xdr:colOff>
      <xdr:row>48</xdr:row>
      <xdr:rowOff>31750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5C6F09D-2FFD-CBA4-2C03-1015D36B34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44449</xdr:colOff>
      <xdr:row>53</xdr:row>
      <xdr:rowOff>88896</xdr:rowOff>
    </xdr:from>
    <xdr:to>
      <xdr:col>33</xdr:col>
      <xdr:colOff>254000</xdr:colOff>
      <xdr:row>77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F62F96-9BF7-C142-9560-DF25AEB78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34</xdr:col>
      <xdr:colOff>34925</xdr:colOff>
      <xdr:row>53</xdr:row>
      <xdr:rowOff>95248</xdr:rowOff>
    </xdr:from>
    <xdr:to>
      <xdr:col>40</xdr:col>
      <xdr:colOff>269875</xdr:colOff>
      <xdr:row>77</xdr:row>
      <xdr:rowOff>158749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0A42A59-2B2E-274C-A9C6-9D26AE0F3E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31748</xdr:colOff>
      <xdr:row>34</xdr:row>
      <xdr:rowOff>49214</xdr:rowOff>
    </xdr:from>
    <xdr:to>
      <xdr:col>36</xdr:col>
      <xdr:colOff>730250</xdr:colOff>
      <xdr:row>47</xdr:row>
      <xdr:rowOff>111124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665C323-3CB9-514E-8959-491895FC11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B475C-21C0-7740-A09F-4BDF0E649750}">
  <sheetPr>
    <tabColor theme="4" tint="0.79998168889431442"/>
  </sheetPr>
  <dimension ref="A1:BS94"/>
  <sheetViews>
    <sheetView tabSelected="1" zoomScale="80" zoomScaleNormal="80" workbookViewId="0">
      <pane xSplit="1" topLeftCell="B1" activePane="topRight" state="frozen"/>
      <selection activeCell="A2" sqref="A2"/>
      <selection pane="topRight" activeCell="B8" sqref="B8"/>
    </sheetView>
  </sheetViews>
  <sheetFormatPr baseColWidth="10" defaultRowHeight="16"/>
  <cols>
    <col min="1" max="1" width="31.5" bestFit="1" customWidth="1"/>
    <col min="2" max="2" width="11.5" customWidth="1"/>
    <col min="3" max="7" width="11" bestFit="1" customWidth="1"/>
    <col min="8" max="8" width="3.83203125" customWidth="1"/>
    <col min="9" max="15" width="11" bestFit="1" customWidth="1"/>
    <col min="20" max="20" width="10.83203125" customWidth="1"/>
    <col min="21" max="26" width="10.83203125" hidden="1" customWidth="1"/>
    <col min="27" max="27" width="28.83203125" customWidth="1"/>
    <col min="28" max="43" width="11" hidden="1" customWidth="1"/>
    <col min="44" max="44" width="11.6640625" hidden="1" customWidth="1"/>
    <col min="45" max="48" width="11" hidden="1" customWidth="1"/>
    <col min="49" max="49" width="12" hidden="1" customWidth="1"/>
    <col min="50" max="50" width="11" hidden="1" customWidth="1"/>
    <col min="51" max="51" width="11.5" hidden="1" customWidth="1"/>
    <col min="52" max="52" width="6.83203125" hidden="1" customWidth="1"/>
    <col min="53" max="53" width="11" bestFit="1" customWidth="1"/>
    <col min="54" max="54" width="12" bestFit="1" customWidth="1"/>
    <col min="55" max="55" width="11" bestFit="1" customWidth="1"/>
    <col min="56" max="56" width="11.5" bestFit="1" customWidth="1"/>
    <col min="57" max="57" width="12.33203125" bestFit="1" customWidth="1"/>
    <col min="58" max="58" width="11.6640625" bestFit="1" customWidth="1"/>
    <col min="59" max="59" width="12.33203125" bestFit="1" customWidth="1"/>
    <col min="60" max="63" width="12" bestFit="1" customWidth="1"/>
  </cols>
  <sheetData>
    <row r="1" spans="1:69" s="2" customFormat="1">
      <c r="AP1" s="3"/>
    </row>
    <row r="2" spans="1:69" s="2" customFormat="1" ht="19">
      <c r="A2" s="4" t="s">
        <v>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5"/>
      <c r="AQ2" s="5"/>
      <c r="AR2" s="5"/>
      <c r="AS2" s="5"/>
      <c r="AT2" s="5"/>
      <c r="AU2" s="5"/>
      <c r="AV2" s="5"/>
      <c r="AW2" s="5"/>
      <c r="AX2" s="5"/>
      <c r="AY2" s="5"/>
    </row>
    <row r="3" spans="1:69" s="2" customFormat="1" ht="19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5"/>
    </row>
    <row r="4" spans="1:69" s="2" customFormat="1" ht="19">
      <c r="A4" s="4" t="s">
        <v>35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69" s="2" customFormat="1" ht="1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5"/>
      <c r="AQ5" s="5"/>
      <c r="AR5" s="5"/>
      <c r="AS5" s="5"/>
      <c r="AT5" s="5"/>
      <c r="AU5" s="5"/>
      <c r="AV5" s="5"/>
      <c r="AW5" s="5"/>
      <c r="AX5" s="5"/>
      <c r="AY5" s="5"/>
    </row>
    <row r="6" spans="1:69" s="2" customFormat="1" ht="19">
      <c r="A6" s="4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spans="1:69" s="2" customFormat="1" ht="19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</row>
    <row r="8" spans="1:69" s="2" customFormat="1" ht="19">
      <c r="A8" s="4" t="s">
        <v>33</v>
      </c>
      <c r="B8" s="6">
        <v>45776</v>
      </c>
      <c r="C8" s="4" t="s">
        <v>210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</row>
    <row r="9" spans="1:69" s="2" customFormat="1" ht="17" thickBot="1"/>
    <row r="10" spans="1:69" s="2" customFormat="1" ht="1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</row>
    <row r="11" spans="1:69" s="2" customFormat="1" ht="11" customHeight="1" thickBo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</row>
    <row r="12" spans="1:69" s="2" customFormat="1" ht="20" thickBot="1">
      <c r="A12" s="9"/>
      <c r="B12" s="4"/>
      <c r="C12" s="4"/>
      <c r="D12" s="4"/>
      <c r="E12" s="4"/>
      <c r="F12" s="4"/>
      <c r="G12" s="4"/>
      <c r="H12" s="4"/>
      <c r="I12" s="4"/>
      <c r="K12" s="4"/>
      <c r="L12" s="4"/>
      <c r="M12" s="4"/>
      <c r="N12" s="4"/>
      <c r="O12" s="4"/>
      <c r="P12" s="9"/>
      <c r="Q12" s="4"/>
      <c r="R12" s="9"/>
      <c r="S12" s="9"/>
      <c r="T12" s="9"/>
      <c r="U12" s="9"/>
      <c r="V12" s="9"/>
      <c r="W12" s="9"/>
      <c r="X12" s="9"/>
      <c r="Y12" s="9"/>
      <c r="Z12" s="9"/>
      <c r="AA12" s="37"/>
      <c r="AB12" s="4"/>
      <c r="AC12" s="4"/>
      <c r="AD12" s="4"/>
      <c r="AE12" s="4"/>
      <c r="AF12" s="4"/>
      <c r="AG12" s="4"/>
      <c r="AH12" s="4"/>
      <c r="AI12" s="4"/>
      <c r="AJ12" s="4"/>
    </row>
    <row r="13" spans="1:69">
      <c r="B13" s="97" t="s">
        <v>184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1:69">
      <c r="B14" s="100" t="s">
        <v>185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</row>
    <row r="15" spans="1:69">
      <c r="B15" s="100" t="s">
        <v>186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</row>
    <row r="16" spans="1:69">
      <c r="B16" s="100" t="s">
        <v>187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</row>
    <row r="17" spans="1:69" ht="17" thickBot="1">
      <c r="B17" s="103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5"/>
    </row>
    <row r="18" spans="1:69">
      <c r="B18" s="106" t="s">
        <v>188</v>
      </c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8"/>
    </row>
    <row r="19" spans="1:69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1"/>
    </row>
    <row r="20" spans="1:69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1"/>
    </row>
    <row r="21" spans="1:69" ht="17" thickBot="1">
      <c r="B21" s="38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40"/>
    </row>
    <row r="22" spans="1:69">
      <c r="B22" s="106" t="s">
        <v>189</v>
      </c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8"/>
    </row>
    <row r="23" spans="1:69">
      <c r="B23" s="109" t="s">
        <v>186</v>
      </c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</row>
    <row r="24" spans="1:69">
      <c r="B24" s="41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3"/>
    </row>
    <row r="25" spans="1:69" ht="17" thickBot="1">
      <c r="B25" s="112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4"/>
    </row>
    <row r="26" spans="1:69" ht="17" thickBot="1"/>
    <row r="27" spans="1:69" s="2" customFormat="1" ht="11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</row>
    <row r="28" spans="1:69" s="2" customFormat="1" ht="11" customHeight="1" thickBo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</row>
    <row r="30" spans="1:69" s="2" customFormat="1" ht="19">
      <c r="A30" s="9" t="s">
        <v>36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9" t="s">
        <v>37</v>
      </c>
      <c r="AB30" s="4"/>
      <c r="AC30" s="4"/>
      <c r="AD30" s="4"/>
      <c r="AE30" s="9"/>
      <c r="AF30" s="4"/>
      <c r="AG30" s="4"/>
      <c r="AH30" s="4"/>
      <c r="AI30" s="4"/>
      <c r="AJ30" s="4"/>
      <c r="AK30" s="4"/>
      <c r="AL30" s="4"/>
      <c r="AM30" s="4"/>
      <c r="AN30" s="4"/>
      <c r="AO30" s="9"/>
      <c r="AP30" s="4"/>
      <c r="AQ30" s="4"/>
      <c r="AR30" s="4"/>
      <c r="AS30" s="4"/>
      <c r="AT30" s="4"/>
      <c r="AU30" s="4"/>
      <c r="AV30" s="4"/>
      <c r="AW30" s="4"/>
      <c r="AX30" s="4"/>
      <c r="AY30" s="4"/>
    </row>
    <row r="31" spans="1:69" ht="17" thickBot="1">
      <c r="B31" s="127" t="s">
        <v>92</v>
      </c>
      <c r="C31" s="128"/>
      <c r="D31" s="128"/>
      <c r="E31" s="128"/>
      <c r="F31" s="128"/>
      <c r="G31" s="129"/>
      <c r="I31" s="127" t="s">
        <v>93</v>
      </c>
      <c r="J31" s="128"/>
      <c r="K31" s="128"/>
      <c r="L31" s="128"/>
      <c r="M31" s="128"/>
      <c r="N31" s="128"/>
      <c r="O31" s="128"/>
      <c r="P31" s="128"/>
      <c r="Q31" s="129"/>
      <c r="AB31" s="130" t="s">
        <v>92</v>
      </c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  <c r="AW31" s="130"/>
      <c r="AX31" s="130"/>
      <c r="AY31" s="130"/>
      <c r="BA31" s="127" t="s">
        <v>93</v>
      </c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9"/>
    </row>
    <row r="32" spans="1:69">
      <c r="A32" s="11" t="s">
        <v>94</v>
      </c>
      <c r="B32" s="35">
        <v>2016</v>
      </c>
      <c r="C32" s="35">
        <v>2017</v>
      </c>
      <c r="D32" s="35">
        <v>2018</v>
      </c>
      <c r="E32" s="35">
        <v>2019</v>
      </c>
      <c r="F32" s="35">
        <v>2020</v>
      </c>
      <c r="G32" s="35">
        <v>2021</v>
      </c>
      <c r="I32" s="35">
        <v>2021</v>
      </c>
      <c r="J32" s="35">
        <v>2022</v>
      </c>
      <c r="K32" s="35">
        <v>2023</v>
      </c>
      <c r="L32" s="35">
        <v>2024</v>
      </c>
      <c r="M32" s="35" t="s">
        <v>38</v>
      </c>
      <c r="N32" s="35" t="s">
        <v>95</v>
      </c>
      <c r="O32" s="35" t="s">
        <v>96</v>
      </c>
      <c r="P32" s="35" t="s">
        <v>196</v>
      </c>
      <c r="Q32" s="125" t="s">
        <v>218</v>
      </c>
      <c r="AA32" s="11" t="s">
        <v>94</v>
      </c>
      <c r="AB32" s="10" t="s">
        <v>14</v>
      </c>
      <c r="AC32" s="10" t="s">
        <v>15</v>
      </c>
      <c r="AD32" s="10" t="s">
        <v>16</v>
      </c>
      <c r="AE32" s="10" t="s">
        <v>17</v>
      </c>
      <c r="AF32" s="10" t="s">
        <v>18</v>
      </c>
      <c r="AG32" s="10" t="s">
        <v>19</v>
      </c>
      <c r="AH32" s="10" t="s">
        <v>20</v>
      </c>
      <c r="AI32" s="10" t="s">
        <v>21</v>
      </c>
      <c r="AJ32" s="10" t="s">
        <v>22</v>
      </c>
      <c r="AK32" s="10" t="s">
        <v>23</v>
      </c>
      <c r="AL32" s="10" t="s">
        <v>24</v>
      </c>
      <c r="AM32" s="10" t="s">
        <v>25</v>
      </c>
      <c r="AN32" s="10" t="s">
        <v>26</v>
      </c>
      <c r="AO32" s="10" t="s">
        <v>27</v>
      </c>
      <c r="AP32" s="10" t="s">
        <v>28</v>
      </c>
      <c r="AQ32" s="10" t="s">
        <v>29</v>
      </c>
      <c r="AR32" s="10" t="s">
        <v>30</v>
      </c>
      <c r="AS32" s="10" t="s">
        <v>31</v>
      </c>
      <c r="AT32" s="10" t="s">
        <v>83</v>
      </c>
      <c r="AU32" s="10" t="s">
        <v>85</v>
      </c>
      <c r="AV32" s="10" t="s">
        <v>86</v>
      </c>
      <c r="AW32" s="10" t="s">
        <v>87</v>
      </c>
      <c r="AX32" s="10" t="s">
        <v>88</v>
      </c>
      <c r="AY32" s="10" t="s">
        <v>89</v>
      </c>
      <c r="BA32" s="35" t="s">
        <v>86</v>
      </c>
      <c r="BB32" s="35" t="s">
        <v>87</v>
      </c>
      <c r="BC32" s="35" t="s">
        <v>88</v>
      </c>
      <c r="BD32" s="35" t="s">
        <v>89</v>
      </c>
      <c r="BE32" s="35" t="s">
        <v>97</v>
      </c>
      <c r="BF32" s="35" t="s">
        <v>103</v>
      </c>
      <c r="BG32" s="35" t="s">
        <v>183</v>
      </c>
      <c r="BH32" s="35" t="s">
        <v>191</v>
      </c>
      <c r="BI32" s="35" t="s">
        <v>195</v>
      </c>
      <c r="BJ32" s="35" t="s">
        <v>211</v>
      </c>
      <c r="BK32" s="35" t="s">
        <v>213</v>
      </c>
      <c r="BL32" s="35" t="s">
        <v>214</v>
      </c>
      <c r="BM32" s="35" t="s">
        <v>217</v>
      </c>
      <c r="BN32" s="35" t="s">
        <v>220</v>
      </c>
      <c r="BO32" s="35" t="s">
        <v>222</v>
      </c>
      <c r="BP32" s="35" t="s">
        <v>223</v>
      </c>
      <c r="BQ32" s="35" t="s">
        <v>226</v>
      </c>
    </row>
    <row r="33" spans="1:71">
      <c r="B33" s="1"/>
      <c r="C33" s="1"/>
      <c r="D33" s="1"/>
      <c r="E33" s="1"/>
      <c r="F33" s="1"/>
      <c r="G33" s="1"/>
      <c r="H33" s="1"/>
      <c r="I33" s="1"/>
    </row>
    <row r="34" spans="1:71" s="60" customFormat="1" ht="15">
      <c r="A34" s="60" t="s">
        <v>3</v>
      </c>
      <c r="B34" s="60">
        <v>2907.8</v>
      </c>
      <c r="C34" s="60">
        <v>3437.9</v>
      </c>
      <c r="D34" s="60">
        <v>4077.4</v>
      </c>
      <c r="E34" s="60">
        <v>3837</v>
      </c>
      <c r="F34" s="60">
        <v>4890.6000000000004</v>
      </c>
      <c r="G34" s="60">
        <v>4840.3</v>
      </c>
      <c r="I34" s="60">
        <v>477.1</v>
      </c>
      <c r="J34" s="60">
        <v>514.70000000000005</v>
      </c>
      <c r="K34" s="60">
        <v>672</v>
      </c>
      <c r="L34" s="60">
        <v>795.4</v>
      </c>
      <c r="M34" s="60">
        <f t="shared" ref="M34" si="0">L34*(1+M35)</f>
        <v>835.17</v>
      </c>
      <c r="N34" s="60">
        <f t="shared" ref="N34" si="1">M34*(1+N35)</f>
        <v>864.40094999999985</v>
      </c>
      <c r="O34" s="60">
        <f t="shared" ref="O34:Q34" si="2">N34*(1+O35)</f>
        <v>885.57877327499978</v>
      </c>
      <c r="P34" s="60">
        <f t="shared" si="2"/>
        <v>900.76644923666606</v>
      </c>
      <c r="Q34" s="60">
        <f t="shared" si="2"/>
        <v>911.5801504597523</v>
      </c>
      <c r="AA34" s="60" t="s">
        <v>3</v>
      </c>
      <c r="AB34" s="60">
        <v>669.1</v>
      </c>
      <c r="AC34" s="60">
        <v>683.2</v>
      </c>
      <c r="AD34" s="60">
        <v>731.8</v>
      </c>
      <c r="AE34" s="60">
        <v>823.7</v>
      </c>
      <c r="AF34" s="60">
        <v>822.9</v>
      </c>
      <c r="AG34" s="60">
        <v>876.6</v>
      </c>
      <c r="AH34" s="60">
        <v>871.1</v>
      </c>
      <c r="AI34" s="60">
        <v>867.3</v>
      </c>
      <c r="AJ34" s="60">
        <v>922.8</v>
      </c>
      <c r="AK34" s="60">
        <v>1016.6</v>
      </c>
      <c r="AL34" s="60">
        <v>1066.3</v>
      </c>
      <c r="AM34" s="60">
        <v>1071.7</v>
      </c>
      <c r="AN34" s="60">
        <v>1012.8</v>
      </c>
      <c r="AO34" s="60">
        <v>917.8</v>
      </c>
      <c r="AP34" s="60">
        <v>942.2</v>
      </c>
      <c r="AQ34" s="60">
        <v>964.1</v>
      </c>
      <c r="AR34" s="60">
        <v>1014.2</v>
      </c>
      <c r="AS34" s="60">
        <v>1286.3</v>
      </c>
      <c r="AT34" s="60">
        <v>1305.5</v>
      </c>
      <c r="AU34" s="60">
        <v>1283.7</v>
      </c>
      <c r="AV34" s="60">
        <v>1177.4000000000001</v>
      </c>
      <c r="AW34" s="60">
        <v>1222.0999999999999</v>
      </c>
      <c r="AX34" s="60">
        <v>1275.7</v>
      </c>
      <c r="AY34" s="60">
        <v>1165.0999999999999</v>
      </c>
      <c r="BA34" s="60">
        <v>116.4</v>
      </c>
      <c r="BB34" s="60">
        <v>120.6</v>
      </c>
      <c r="BC34" s="60">
        <v>125.1</v>
      </c>
      <c r="BD34" s="60">
        <v>115.1</v>
      </c>
      <c r="BE34" s="60">
        <v>111</v>
      </c>
      <c r="BF34" s="60">
        <v>122.2</v>
      </c>
      <c r="BG34" s="60">
        <v>135.4</v>
      </c>
      <c r="BH34" s="60">
        <v>146.1</v>
      </c>
      <c r="BI34" s="60">
        <v>152</v>
      </c>
      <c r="BJ34" s="60">
        <v>165.1</v>
      </c>
      <c r="BK34" s="60">
        <v>172.1</v>
      </c>
      <c r="BL34" s="60">
        <v>182.8</v>
      </c>
      <c r="BM34" s="60">
        <v>180.5</v>
      </c>
      <c r="BN34" s="60">
        <v>191.1</v>
      </c>
      <c r="BO34" s="60">
        <v>209.9</v>
      </c>
      <c r="BP34" s="60">
        <v>213.9</v>
      </c>
      <c r="BQ34" s="60">
        <v>212.3</v>
      </c>
    </row>
    <row r="35" spans="1:71" s="53" customFormat="1" ht="15">
      <c r="A35" s="49" t="s">
        <v>59</v>
      </c>
      <c r="B35" s="50"/>
      <c r="C35" s="51">
        <f>C34/B34-1</f>
        <v>0.18230277185501054</v>
      </c>
      <c r="D35" s="51">
        <f>D34/C34-1</f>
        <v>0.18601471828732663</v>
      </c>
      <c r="E35" s="51">
        <f>E34/D34-1</f>
        <v>-5.8959140628832118E-2</v>
      </c>
      <c r="F35" s="51">
        <f>F34/E34-1</f>
        <v>0.27458952306489448</v>
      </c>
      <c r="G35" s="51">
        <f>G34/F34-1</f>
        <v>-1.0285036600826136E-2</v>
      </c>
      <c r="H35" s="51"/>
      <c r="I35" s="51"/>
      <c r="J35" s="51">
        <f>J34/I34-1</f>
        <v>7.880947390484172E-2</v>
      </c>
      <c r="K35" s="51">
        <f>K34/J34-1</f>
        <v>0.3056149213133863</v>
      </c>
      <c r="L35" s="51">
        <f>L34/K34-1</f>
        <v>0.18363095238095228</v>
      </c>
      <c r="M35" s="52">
        <v>0.05</v>
      </c>
      <c r="N35" s="52">
        <f>M35*0.7</f>
        <v>3.4999999999999996E-2</v>
      </c>
      <c r="O35" s="52">
        <f>N35*0.7</f>
        <v>2.4499999999999997E-2</v>
      </c>
      <c r="P35" s="52">
        <f>O35*0.7</f>
        <v>1.7149999999999999E-2</v>
      </c>
      <c r="Q35" s="52">
        <f>P35*0.7</f>
        <v>1.2004999999999998E-2</v>
      </c>
      <c r="AA35" s="49" t="s">
        <v>59</v>
      </c>
      <c r="AB35" s="54"/>
      <c r="AD35" s="54"/>
      <c r="AE35" s="54"/>
      <c r="AF35" s="51">
        <f>AF34/AB34-1</f>
        <v>0.22986100732327008</v>
      </c>
      <c r="AG35" s="51">
        <f t="shared" ref="AG35:AY35" si="3">AG34/AC34-1</f>
        <v>0.28307962529273989</v>
      </c>
      <c r="AH35" s="51">
        <f t="shared" si="3"/>
        <v>0.19035255534298989</v>
      </c>
      <c r="AI35" s="51">
        <f t="shared" si="3"/>
        <v>5.2931892679373371E-2</v>
      </c>
      <c r="AJ35" s="51">
        <f t="shared" si="3"/>
        <v>0.12139992708713088</v>
      </c>
      <c r="AK35" s="51">
        <f t="shared" si="3"/>
        <v>0.15970796258270581</v>
      </c>
      <c r="AL35" s="51">
        <f t="shared" si="3"/>
        <v>0.22408449087360793</v>
      </c>
      <c r="AM35" s="51">
        <f t="shared" si="3"/>
        <v>0.23567393058918484</v>
      </c>
      <c r="AN35" s="51">
        <f t="shared" si="3"/>
        <v>9.7529258777633299E-2</v>
      </c>
      <c r="AO35" s="51">
        <f t="shared" si="3"/>
        <v>-9.7186700767263545E-2</v>
      </c>
      <c r="AP35" s="51">
        <f t="shared" si="3"/>
        <v>-0.11638375691643998</v>
      </c>
      <c r="AQ35" s="51">
        <f t="shared" si="3"/>
        <v>-0.10040123168797244</v>
      </c>
      <c r="AR35" s="51">
        <f t="shared" si="3"/>
        <v>1.3823064770932536E-3</v>
      </c>
      <c r="AS35" s="51">
        <f t="shared" si="3"/>
        <v>0.40150359555458714</v>
      </c>
      <c r="AT35" s="51">
        <f t="shared" si="3"/>
        <v>0.38558692421991081</v>
      </c>
      <c r="AU35" s="51">
        <f t="shared" si="3"/>
        <v>0.331500881651281</v>
      </c>
      <c r="AV35" s="51">
        <f t="shared" si="3"/>
        <v>0.16091500690199179</v>
      </c>
      <c r="AW35" s="51">
        <f t="shared" si="3"/>
        <v>-4.9910596283915143E-2</v>
      </c>
      <c r="AX35" s="51">
        <f t="shared" si="3"/>
        <v>-2.2826503255457653E-2</v>
      </c>
      <c r="AY35" s="51">
        <f t="shared" si="3"/>
        <v>-9.2389187504868797E-2</v>
      </c>
      <c r="BA35" s="51"/>
      <c r="BB35" s="51"/>
      <c r="BC35" s="51"/>
      <c r="BD35" s="51"/>
      <c r="BE35" s="51">
        <f t="shared" ref="BE35:BQ35" si="4">BE34/BA34-1</f>
        <v>-4.6391752577319645E-2</v>
      </c>
      <c r="BF35" s="51">
        <f t="shared" si="4"/>
        <v>1.3266998341625369E-2</v>
      </c>
      <c r="BG35" s="51">
        <f t="shared" si="4"/>
        <v>8.233413269384493E-2</v>
      </c>
      <c r="BH35" s="51">
        <f t="shared" si="4"/>
        <v>0.269331016507385</v>
      </c>
      <c r="BI35" s="51">
        <f t="shared" si="4"/>
        <v>0.36936936936936937</v>
      </c>
      <c r="BJ35" s="51">
        <f t="shared" si="4"/>
        <v>0.35106382978723394</v>
      </c>
      <c r="BK35" s="51">
        <f t="shared" si="4"/>
        <v>0.27104874446085669</v>
      </c>
      <c r="BL35" s="51">
        <f t="shared" si="4"/>
        <v>0.25119780971937034</v>
      </c>
      <c r="BM35" s="51">
        <f t="shared" si="4"/>
        <v>0.1875</v>
      </c>
      <c r="BN35" s="51">
        <f t="shared" si="4"/>
        <v>0.15748031496062986</v>
      </c>
      <c r="BO35" s="51">
        <f t="shared" si="4"/>
        <v>0.21963974433468914</v>
      </c>
      <c r="BP35" s="51">
        <f t="shared" si="4"/>
        <v>0.17013129102844626</v>
      </c>
      <c r="BQ35" s="51">
        <f t="shared" si="4"/>
        <v>0.1761772853185597</v>
      </c>
    </row>
    <row r="36" spans="1:71" s="53" customFormat="1" ht="15"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AB36" s="54"/>
      <c r="AC36" s="54"/>
      <c r="AD36" s="54"/>
      <c r="AE36" s="54"/>
      <c r="AF36" s="54"/>
      <c r="AG36" s="54"/>
      <c r="AH36" s="54"/>
      <c r="AI36" s="54"/>
      <c r="AJ36" s="55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</row>
    <row r="37" spans="1:71" s="60" customFormat="1" ht="15">
      <c r="A37" s="60" t="s">
        <v>2</v>
      </c>
      <c r="B37" s="60">
        <v>24392.1</v>
      </c>
      <c r="C37" s="60">
        <v>23117.5</v>
      </c>
      <c r="D37" s="60">
        <v>24451.8</v>
      </c>
      <c r="E37" s="60">
        <v>25927.8</v>
      </c>
      <c r="F37" s="60">
        <v>28424.2</v>
      </c>
      <c r="G37" s="60">
        <v>35811.699999999997</v>
      </c>
      <c r="I37" s="60">
        <v>3532</v>
      </c>
      <c r="J37" s="60">
        <v>4413.1000000000004</v>
      </c>
      <c r="K37" s="60">
        <v>5625.3</v>
      </c>
      <c r="L37" s="60">
        <v>6462.1</v>
      </c>
      <c r="M37" s="60">
        <f t="shared" ref="M37" si="5">L37*(1+M38)</f>
        <v>6785.2050000000008</v>
      </c>
      <c r="N37" s="60">
        <f t="shared" ref="N37" si="6">M37*(1+N38)</f>
        <v>7022.687175</v>
      </c>
      <c r="O37" s="60">
        <f t="shared" ref="O37:Q37" si="7">N37*(1+O38)</f>
        <v>7194.7430107874998</v>
      </c>
      <c r="P37" s="60">
        <f t="shared" si="7"/>
        <v>7318.1328534225058</v>
      </c>
      <c r="Q37" s="60">
        <f t="shared" si="7"/>
        <v>7405.987038327843</v>
      </c>
      <c r="AA37" s="60" t="s">
        <v>2</v>
      </c>
      <c r="AB37" s="60">
        <v>6717.7</v>
      </c>
      <c r="AC37" s="60">
        <v>6008.7</v>
      </c>
      <c r="AD37" s="60">
        <v>5548</v>
      </c>
      <c r="AE37" s="60">
        <v>6117.7</v>
      </c>
      <c r="AF37" s="60">
        <v>6006.1</v>
      </c>
      <c r="AG37" s="60">
        <v>5755</v>
      </c>
      <c r="AH37" s="60">
        <v>5391</v>
      </c>
      <c r="AI37" s="60">
        <v>5965.4</v>
      </c>
      <c r="AJ37" s="60">
        <v>5773.1</v>
      </c>
      <c r="AK37" s="60">
        <v>6226.5</v>
      </c>
      <c r="AL37" s="60">
        <v>6151.3</v>
      </c>
      <c r="AM37" s="60">
        <v>6300.9</v>
      </c>
      <c r="AN37" s="60">
        <v>6356.3</v>
      </c>
      <c r="AO37" s="60">
        <v>6157.3</v>
      </c>
      <c r="AP37" s="60">
        <v>6178.9</v>
      </c>
      <c r="AQ37" s="60">
        <v>7235.3</v>
      </c>
      <c r="AR37" s="60">
        <v>6833.9</v>
      </c>
      <c r="AS37" s="60">
        <v>4829.1000000000004</v>
      </c>
      <c r="AT37" s="60">
        <v>7827.1</v>
      </c>
      <c r="AU37" s="60">
        <v>8933.6</v>
      </c>
      <c r="AV37" s="60">
        <v>8739.4</v>
      </c>
      <c r="AW37" s="60">
        <v>8342.2000000000007</v>
      </c>
      <c r="AX37" s="60">
        <v>8395.5</v>
      </c>
      <c r="AY37" s="60">
        <v>10334.6</v>
      </c>
      <c r="BA37" s="60">
        <v>863.8</v>
      </c>
      <c r="BB37" s="60">
        <v>822.8</v>
      </c>
      <c r="BC37" s="60">
        <v>821</v>
      </c>
      <c r="BD37" s="60">
        <v>1024.5</v>
      </c>
      <c r="BE37" s="60">
        <v>947.5</v>
      </c>
      <c r="BF37" s="60">
        <v>991.3</v>
      </c>
      <c r="BG37" s="60">
        <v>1058.0999999999999</v>
      </c>
      <c r="BH37" s="60">
        <v>1416.2</v>
      </c>
      <c r="BI37" s="60">
        <v>1329.2</v>
      </c>
      <c r="BJ37" s="60">
        <v>1312.3</v>
      </c>
      <c r="BK37" s="60">
        <v>1308.8</v>
      </c>
      <c r="BL37" s="60">
        <v>1675</v>
      </c>
      <c r="BM37" s="60">
        <v>1659.9</v>
      </c>
      <c r="BN37" s="60">
        <v>1534.7</v>
      </c>
      <c r="BO37" s="60">
        <v>1553.4</v>
      </c>
      <c r="BP37" s="60">
        <v>1714.1</v>
      </c>
      <c r="BQ37" s="60">
        <v>1832.1</v>
      </c>
    </row>
    <row r="38" spans="1:71" s="53" customFormat="1" ht="15">
      <c r="A38" s="49" t="s">
        <v>59</v>
      </c>
      <c r="B38" s="50"/>
      <c r="C38" s="51">
        <f>C37/B37-1</f>
        <v>-5.2254623423157454E-2</v>
      </c>
      <c r="D38" s="51">
        <f>D37/C37-1</f>
        <v>5.7718178868822356E-2</v>
      </c>
      <c r="E38" s="51">
        <f>E37/D37-1</f>
        <v>6.0363654209506068E-2</v>
      </c>
      <c r="F38" s="51">
        <f>F37/E37-1</f>
        <v>9.6282754418037797E-2</v>
      </c>
      <c r="G38" s="51">
        <f>G37/F37-1</f>
        <v>0.25990177384060043</v>
      </c>
      <c r="H38" s="51"/>
      <c r="I38" s="51"/>
      <c r="J38" s="51">
        <f>J37/I37-1</f>
        <v>0.24946206115515301</v>
      </c>
      <c r="K38" s="51">
        <f>K37/J37-1</f>
        <v>0.27468219618862011</v>
      </c>
      <c r="L38" s="51">
        <f>L37/K37-1</f>
        <v>0.14875651076387042</v>
      </c>
      <c r="M38" s="52">
        <v>0.05</v>
      </c>
      <c r="N38" s="52">
        <f>M38*0.7</f>
        <v>3.4999999999999996E-2</v>
      </c>
      <c r="O38" s="52">
        <f>N38*0.7</f>
        <v>2.4499999999999997E-2</v>
      </c>
      <c r="P38" s="52">
        <f>O38*0.7</f>
        <v>1.7149999999999999E-2</v>
      </c>
      <c r="Q38" s="52">
        <f>P38*0.7</f>
        <v>1.2004999999999998E-2</v>
      </c>
      <c r="AA38" s="49" t="s">
        <v>59</v>
      </c>
      <c r="AB38" s="54"/>
      <c r="AC38" s="54"/>
      <c r="AD38" s="54"/>
      <c r="AE38" s="54"/>
      <c r="AF38" s="51">
        <f>AF37/AB37-1</f>
        <v>-0.10592911264271987</v>
      </c>
      <c r="AG38" s="51">
        <f t="shared" ref="AG38" si="8">AG37/AC37-1</f>
        <v>-4.2222111271988938E-2</v>
      </c>
      <c r="AH38" s="51">
        <f t="shared" ref="AH38" si="9">AH37/AD37-1</f>
        <v>-2.8298485940879581E-2</v>
      </c>
      <c r="AI38" s="51">
        <f t="shared" ref="AI38" si="10">AI37/AE37-1</f>
        <v>-2.4894976870392549E-2</v>
      </c>
      <c r="AJ38" s="51">
        <f t="shared" ref="AJ38" si="11">AJ37/AF37-1</f>
        <v>-3.8793892875576441E-2</v>
      </c>
      <c r="AK38" s="51">
        <f t="shared" ref="AK38" si="12">AK37/AG37-1</f>
        <v>8.1928757602085067E-2</v>
      </c>
      <c r="AL38" s="51">
        <f t="shared" ref="AL38" si="13">AL37/AH37-1</f>
        <v>0.14103134854386945</v>
      </c>
      <c r="AM38" s="51">
        <f t="shared" ref="AM38" si="14">AM37/AI37-1</f>
        <v>5.6240989707312172E-2</v>
      </c>
      <c r="AN38" s="51">
        <f t="shared" ref="AN38" si="15">AN37/AJ37-1</f>
        <v>0.10102024908627949</v>
      </c>
      <c r="AO38" s="51">
        <f t="shared" ref="AO38" si="16">AO37/AK37-1</f>
        <v>-1.1113787842287004E-2</v>
      </c>
      <c r="AP38" s="51">
        <f t="shared" ref="AP38" si="17">AP37/AL37-1</f>
        <v>4.4868564368507613E-3</v>
      </c>
      <c r="AQ38" s="51">
        <f t="shared" ref="AQ38" si="18">AQ37/AM37-1</f>
        <v>0.14829627513529831</v>
      </c>
      <c r="AR38" s="51">
        <f t="shared" ref="AR38" si="19">AR37/AN37-1</f>
        <v>7.5138052011390233E-2</v>
      </c>
      <c r="AS38" s="51">
        <f t="shared" ref="AS38:AY38" si="20">AS37/AO37-1</f>
        <v>-0.21571143195881304</v>
      </c>
      <c r="AT38" s="51">
        <f t="shared" si="20"/>
        <v>0.26674650827817259</v>
      </c>
      <c r="AU38" s="51">
        <f t="shared" si="20"/>
        <v>0.23472419941121991</v>
      </c>
      <c r="AV38" s="51">
        <f t="shared" si="20"/>
        <v>0.27883053600433128</v>
      </c>
      <c r="AW38" s="51">
        <f t="shared" si="20"/>
        <v>0.72748545277587962</v>
      </c>
      <c r="AX38" s="51">
        <f t="shared" si="20"/>
        <v>7.2619488699518397E-2</v>
      </c>
      <c r="AY38" s="51">
        <f t="shared" si="20"/>
        <v>0.15682367690516696</v>
      </c>
      <c r="BA38" s="51"/>
      <c r="BB38" s="51"/>
      <c r="BC38" s="51"/>
      <c r="BD38" s="51"/>
      <c r="BE38" s="51">
        <f t="shared" ref="BE38:BQ38" si="21">BE37/BA37-1</f>
        <v>9.6897429960639103E-2</v>
      </c>
      <c r="BF38" s="51">
        <f t="shared" si="21"/>
        <v>0.20478852698104033</v>
      </c>
      <c r="BG38" s="51">
        <f t="shared" si="21"/>
        <v>0.28879415347137627</v>
      </c>
      <c r="BH38" s="51">
        <f t="shared" si="21"/>
        <v>0.38233284529038558</v>
      </c>
      <c r="BI38" s="51">
        <f t="shared" si="21"/>
        <v>0.40284960422163585</v>
      </c>
      <c r="BJ38" s="51">
        <f t="shared" si="21"/>
        <v>0.32381720972460415</v>
      </c>
      <c r="BK38" s="51">
        <f t="shared" si="21"/>
        <v>0.23693412720914853</v>
      </c>
      <c r="BL38" s="51">
        <f t="shared" si="21"/>
        <v>0.18274255048721932</v>
      </c>
      <c r="BM38" s="51">
        <f t="shared" si="21"/>
        <v>0.24879626843213964</v>
      </c>
      <c r="BN38" s="51">
        <f t="shared" si="21"/>
        <v>0.16947344357235394</v>
      </c>
      <c r="BO38" s="51">
        <f t="shared" si="21"/>
        <v>0.18688875305623487</v>
      </c>
      <c r="BP38" s="51">
        <f t="shared" si="21"/>
        <v>2.334328358208948E-2</v>
      </c>
      <c r="BQ38" s="51">
        <f t="shared" si="21"/>
        <v>0.10374118922826669</v>
      </c>
    </row>
    <row r="39" spans="1:71" s="53" customFormat="1" ht="15">
      <c r="A39" s="49"/>
      <c r="B39" s="50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1" s="69" customFormat="1" ht="15">
      <c r="A40" s="69" t="s">
        <v>60</v>
      </c>
      <c r="B40" s="90">
        <f t="shared" ref="B40:F40" si="22">B42/B37</f>
        <v>4.4293029300470244E-2</v>
      </c>
      <c r="C40" s="90">
        <f t="shared" si="22"/>
        <v>4.9326267978803934E-2</v>
      </c>
      <c r="D40" s="90">
        <f t="shared" si="22"/>
        <v>5.08756001603154E-2</v>
      </c>
      <c r="E40" s="90">
        <f t="shared" si="22"/>
        <v>4.8789330371261735E-2</v>
      </c>
      <c r="F40" s="90">
        <f t="shared" si="22"/>
        <v>5.0062974507637859E-2</v>
      </c>
      <c r="G40" s="90">
        <f>G42/G37</f>
        <v>4.8768977736326401E-2</v>
      </c>
      <c r="H40" s="90"/>
      <c r="I40" s="90">
        <f>I42/I37</f>
        <v>4.8725934314835788E-2</v>
      </c>
      <c r="J40" s="90">
        <f t="shared" ref="J40:K40" si="23">J42/J37</f>
        <v>5.6785479594842619E-2</v>
      </c>
      <c r="K40" s="90">
        <f t="shared" si="23"/>
        <v>4.7464135246120205E-2</v>
      </c>
      <c r="L40" s="90">
        <f t="shared" ref="L40" si="24">L42/L37</f>
        <v>4.6950681666950364E-2</v>
      </c>
      <c r="M40" s="56">
        <f t="shared" ref="M40:Q40" si="25">L40*0.98</f>
        <v>4.6011668033611355E-2</v>
      </c>
      <c r="N40" s="56">
        <f t="shared" si="25"/>
        <v>4.5091434672939128E-2</v>
      </c>
      <c r="O40" s="56">
        <f t="shared" si="25"/>
        <v>4.4189605979480344E-2</v>
      </c>
      <c r="P40" s="56">
        <f t="shared" si="25"/>
        <v>4.3305813859890734E-2</v>
      </c>
      <c r="Q40" s="56">
        <f t="shared" si="25"/>
        <v>4.243969758269292E-2</v>
      </c>
      <c r="AA40" s="69" t="s">
        <v>60</v>
      </c>
      <c r="AB40" s="91">
        <f t="shared" ref="AB40:AS40" si="26">AB42/AB37</f>
        <v>4.3586346517409238E-2</v>
      </c>
      <c r="AC40" s="91">
        <f t="shared" si="26"/>
        <v>3.7112853029773497E-2</v>
      </c>
      <c r="AD40" s="91">
        <f t="shared" si="26"/>
        <v>5.410958904109589E-2</v>
      </c>
      <c r="AE40" s="91">
        <f t="shared" si="26"/>
        <v>4.3218856759893419E-2</v>
      </c>
      <c r="AF40" s="91">
        <f t="shared" si="26"/>
        <v>4.1674297797239475E-2</v>
      </c>
      <c r="AG40" s="91">
        <f t="shared" si="26"/>
        <v>4.4413553431798432E-2</v>
      </c>
      <c r="AH40" s="91">
        <f t="shared" si="26"/>
        <v>5.1029493600445189E-2</v>
      </c>
      <c r="AI40" s="91">
        <f t="shared" si="26"/>
        <v>6.0230663492808534E-2</v>
      </c>
      <c r="AJ40" s="91">
        <f t="shared" si="26"/>
        <v>4.5642722280923594E-2</v>
      </c>
      <c r="AK40" s="91">
        <f t="shared" si="26"/>
        <v>4.8213281940094756E-2</v>
      </c>
      <c r="AL40" s="91">
        <f t="shared" si="26"/>
        <v>5.5094045161185434E-2</v>
      </c>
      <c r="AM40" s="91">
        <f t="shared" si="26"/>
        <v>5.418273579964767E-2</v>
      </c>
      <c r="AN40" s="91">
        <f t="shared" si="26"/>
        <v>4.6851155546465711E-2</v>
      </c>
      <c r="AO40" s="91">
        <f t="shared" si="26"/>
        <v>5.5381417179607942E-2</v>
      </c>
      <c r="AP40" s="91">
        <f t="shared" si="26"/>
        <v>5.0915211445402911E-2</v>
      </c>
      <c r="AQ40" s="91">
        <f t="shared" si="26"/>
        <v>4.3066631653144997E-2</v>
      </c>
      <c r="AR40" s="91">
        <f t="shared" si="26"/>
        <v>5.6322158650258268E-2</v>
      </c>
      <c r="AS40" s="91">
        <f t="shared" si="26"/>
        <v>4.6903149655215255E-2</v>
      </c>
      <c r="AT40" s="91">
        <f t="shared" ref="AT40:AV40" si="27">AT42/AT37</f>
        <v>4.5048613151742023E-2</v>
      </c>
      <c r="AU40" s="91">
        <f t="shared" si="27"/>
        <v>5.137906331154294E-2</v>
      </c>
      <c r="AV40" s="91">
        <f t="shared" si="27"/>
        <v>4.5083186488774976E-2</v>
      </c>
      <c r="AW40" s="91">
        <f t="shared" ref="AW40:AX40" si="28">AW42/AW37</f>
        <v>6.1146939656205795E-2</v>
      </c>
      <c r="AX40" s="91">
        <f t="shared" si="28"/>
        <v>5.1896849502709785E-2</v>
      </c>
      <c r="AY40" s="91">
        <f t="shared" ref="AY40" si="29">AY42/AY37</f>
        <v>3.9353240570510706E-2</v>
      </c>
      <c r="AZ40" s="49"/>
      <c r="BA40" s="91">
        <f t="shared" ref="BA40:BD40" si="30">BA42/BA37</f>
        <v>4.5033572586246816E-2</v>
      </c>
      <c r="BB40" s="91">
        <f t="shared" si="30"/>
        <v>6.1132717549829851E-2</v>
      </c>
      <c r="BC40" s="91">
        <f t="shared" si="30"/>
        <v>5.2009744214372718E-2</v>
      </c>
      <c r="BD40" s="91">
        <f t="shared" si="30"/>
        <v>3.9238653001464133E-2</v>
      </c>
      <c r="BE40" s="91">
        <f t="shared" ref="BE40:BF40" si="31">BE42/BE37</f>
        <v>5.9525065963060682E-2</v>
      </c>
      <c r="BF40" s="91">
        <f t="shared" si="31"/>
        <v>6.2140623423786949E-2</v>
      </c>
      <c r="BG40" s="91">
        <f t="shared" ref="BG40:BH40" si="32">BG42/BG37</f>
        <v>5.8501086853794543E-2</v>
      </c>
      <c r="BH40" s="91">
        <f t="shared" si="32"/>
        <v>4.9922327354893374E-2</v>
      </c>
      <c r="BI40" s="91">
        <f t="shared" ref="BI40:BJ40" si="33">BI42/BI37</f>
        <v>5.0556725850135417E-2</v>
      </c>
      <c r="BJ40" s="91">
        <f t="shared" si="33"/>
        <v>5.2960451116360593E-2</v>
      </c>
      <c r="BK40" s="91">
        <f t="shared" ref="BK40:BL40" si="34">BK42/BK37</f>
        <v>4.8364914425427875E-2</v>
      </c>
      <c r="BL40" s="91">
        <f t="shared" si="34"/>
        <v>0.04</v>
      </c>
      <c r="BM40" s="91">
        <f t="shared" ref="BM40:BN40" si="35">BM42/BM37</f>
        <v>3.9460208446291944E-2</v>
      </c>
      <c r="BN40" s="91">
        <f t="shared" si="35"/>
        <v>5.1084902586824792E-2</v>
      </c>
      <c r="BO40" s="91">
        <f t="shared" ref="BO40:BP40" si="36">BO42/BO37</f>
        <v>4.3968070039912446E-2</v>
      </c>
      <c r="BP40" s="91">
        <f t="shared" si="36"/>
        <v>5.326410361122455E-2</v>
      </c>
      <c r="BQ40" s="91">
        <f t="shared" ref="BQ40" si="37">BQ42/BQ37</f>
        <v>4.3501992249331371E-2</v>
      </c>
    </row>
    <row r="41" spans="1:71" s="69" customFormat="1" ht="15">
      <c r="A41" s="69" t="s">
        <v>0</v>
      </c>
      <c r="B41" s="92">
        <v>6.5000000000000002E-2</v>
      </c>
      <c r="C41" s="92">
        <v>6.9000000000000006E-2</v>
      </c>
      <c r="D41" s="92">
        <v>6.9000000000000006E-2</v>
      </c>
      <c r="E41" s="92">
        <v>7.1999999999999995E-2</v>
      </c>
      <c r="F41" s="92">
        <v>7.4999999999999997E-2</v>
      </c>
      <c r="G41" s="92">
        <v>7.2999999999999995E-2</v>
      </c>
      <c r="H41" s="92"/>
      <c r="I41" s="92">
        <v>7.2999999999999995E-2</v>
      </c>
      <c r="J41" s="92">
        <v>0.08</v>
      </c>
      <c r="K41" s="92">
        <v>7.3999999999999996E-2</v>
      </c>
      <c r="L41" s="92">
        <v>8.1000000000000003E-2</v>
      </c>
      <c r="M41" s="92">
        <f t="shared" ref="M41" si="38">M40/L40*L41</f>
        <v>7.9380000000000006E-2</v>
      </c>
      <c r="N41" s="92">
        <f t="shared" ref="N41" si="39">N40/M40*M41</f>
        <v>7.7792399999999998E-2</v>
      </c>
      <c r="O41" s="92">
        <f t="shared" ref="O41:Q41" si="40">O40/N40*N41</f>
        <v>7.6236551999999999E-2</v>
      </c>
      <c r="P41" s="92">
        <f t="shared" si="40"/>
        <v>7.4711820959999994E-2</v>
      </c>
      <c r="Q41" s="92">
        <f t="shared" si="40"/>
        <v>7.321758454079999E-2</v>
      </c>
      <c r="AA41" s="69" t="s">
        <v>0</v>
      </c>
      <c r="AB41" s="92">
        <v>6.0999999999999999E-2</v>
      </c>
      <c r="AC41" s="92">
        <v>5.7000000000000002E-2</v>
      </c>
      <c r="AD41" s="92">
        <v>7.5999999999999998E-2</v>
      </c>
      <c r="AE41" s="92">
        <v>6.6000000000000003E-2</v>
      </c>
      <c r="AF41" s="92">
        <v>6.0999999999999999E-2</v>
      </c>
      <c r="AG41" s="92">
        <v>6.4000000000000001E-2</v>
      </c>
      <c r="AH41" s="92">
        <v>7.0999999999999994E-2</v>
      </c>
      <c r="AI41" s="92">
        <v>8.2000000000000003E-2</v>
      </c>
      <c r="AJ41" s="92">
        <v>6.6000000000000003E-2</v>
      </c>
      <c r="AK41" s="92">
        <v>6.3E-2</v>
      </c>
      <c r="AL41" s="92">
        <v>7.3999999999999996E-2</v>
      </c>
      <c r="AM41" s="92">
        <v>7.2999999999999995E-2</v>
      </c>
      <c r="AN41" s="92">
        <v>6.3E-2</v>
      </c>
      <c r="AO41" s="91">
        <v>7.8E-2</v>
      </c>
      <c r="AP41" s="91">
        <v>7.8E-2</v>
      </c>
      <c r="AQ41" s="91">
        <v>6.8000000000000005E-2</v>
      </c>
      <c r="AR41" s="91">
        <v>8.5000000000000006E-2</v>
      </c>
      <c r="AS41" s="91">
        <v>6.9000000000000006E-2</v>
      </c>
      <c r="AT41" s="91">
        <v>6.9000000000000006E-2</v>
      </c>
      <c r="AU41" s="91">
        <v>7.2999999999999995E-2</v>
      </c>
      <c r="AV41" s="91">
        <v>7.1999999999999995E-2</v>
      </c>
      <c r="AW41" s="91">
        <v>8.5000000000000006E-2</v>
      </c>
      <c r="AX41" s="91">
        <v>7.9000000000000001E-2</v>
      </c>
      <c r="AY41" s="91">
        <v>0.06</v>
      </c>
      <c r="AZ41" s="49"/>
      <c r="BA41" s="91">
        <v>7.1999999999999995E-2</v>
      </c>
      <c r="BB41" s="91">
        <v>8.5000000000000006E-2</v>
      </c>
      <c r="BC41" s="91">
        <v>7.8E-2</v>
      </c>
      <c r="BD41" s="91">
        <v>0.06</v>
      </c>
      <c r="BE41" s="91">
        <v>8.3000000000000004E-2</v>
      </c>
      <c r="BF41" s="91">
        <v>8.3000000000000004E-2</v>
      </c>
      <c r="BG41" s="91">
        <v>8.3000000000000004E-2</v>
      </c>
      <c r="BH41" s="91">
        <v>7.2999999999999995E-2</v>
      </c>
      <c r="BI41" s="91">
        <v>0.08</v>
      </c>
      <c r="BJ41" s="91">
        <v>8.2000000000000003E-2</v>
      </c>
      <c r="BK41" s="91">
        <v>7.2999999999999995E-2</v>
      </c>
      <c r="BL41" s="91">
        <v>6.2E-2</v>
      </c>
      <c r="BM41" s="91">
        <v>6.6000000000000003E-2</v>
      </c>
      <c r="BN41" s="91">
        <v>8.5999999999999993E-2</v>
      </c>
      <c r="BO41" s="91">
        <v>7.3999999999999996E-2</v>
      </c>
      <c r="BP41" s="91">
        <v>9.8000000000000004E-2</v>
      </c>
      <c r="BQ41" s="91">
        <v>0.08</v>
      </c>
    </row>
    <row r="42" spans="1:71" s="60" customFormat="1" ht="15">
      <c r="A42" s="60" t="s">
        <v>1</v>
      </c>
      <c r="B42" s="60">
        <v>1080.4000000000001</v>
      </c>
      <c r="C42" s="60">
        <v>1140.3</v>
      </c>
      <c r="D42" s="60">
        <v>1244</v>
      </c>
      <c r="E42" s="60">
        <v>1265</v>
      </c>
      <c r="F42" s="60">
        <v>1423</v>
      </c>
      <c r="G42" s="60">
        <v>1746.5</v>
      </c>
      <c r="I42" s="60">
        <v>172.1</v>
      </c>
      <c r="J42" s="60">
        <v>250.6</v>
      </c>
      <c r="K42" s="60">
        <v>267</v>
      </c>
      <c r="L42" s="60">
        <v>303.39999999999998</v>
      </c>
      <c r="M42" s="60">
        <f t="shared" ref="M42" si="41">M37*M40</f>
        <v>312.1986</v>
      </c>
      <c r="N42" s="60">
        <f t="shared" ref="N42:O42" si="42">N37*N40</f>
        <v>316.66303997999995</v>
      </c>
      <c r="O42" s="60">
        <f t="shared" si="42"/>
        <v>317.93285877031974</v>
      </c>
      <c r="P42" s="60">
        <f t="shared" ref="P42:Q42" si="43">P37*P40</f>
        <v>316.9176991522661</v>
      </c>
      <c r="Q42" s="60">
        <f t="shared" si="43"/>
        <v>314.30785020797725</v>
      </c>
      <c r="AA42" s="60" t="s">
        <v>1</v>
      </c>
      <c r="AB42" s="60">
        <v>292.8</v>
      </c>
      <c r="AC42" s="60">
        <v>223</v>
      </c>
      <c r="AD42" s="60">
        <v>300.2</v>
      </c>
      <c r="AE42" s="60">
        <v>264.39999999999998</v>
      </c>
      <c r="AF42" s="60">
        <v>250.3</v>
      </c>
      <c r="AG42" s="60">
        <v>255.6</v>
      </c>
      <c r="AH42" s="60">
        <v>275.10000000000002</v>
      </c>
      <c r="AI42" s="60">
        <v>359.3</v>
      </c>
      <c r="AJ42" s="60">
        <v>263.5</v>
      </c>
      <c r="AK42" s="60">
        <v>300.2</v>
      </c>
      <c r="AL42" s="60">
        <v>338.9</v>
      </c>
      <c r="AM42" s="60">
        <v>341.4</v>
      </c>
      <c r="AN42" s="60">
        <v>297.8</v>
      </c>
      <c r="AO42" s="60">
        <v>341</v>
      </c>
      <c r="AP42" s="60">
        <v>314.60000000000002</v>
      </c>
      <c r="AQ42" s="60">
        <v>311.60000000000002</v>
      </c>
      <c r="AR42" s="60">
        <v>384.9</v>
      </c>
      <c r="AS42" s="60">
        <v>226.5</v>
      </c>
      <c r="AT42" s="60">
        <v>352.6</v>
      </c>
      <c r="AU42" s="60">
        <v>459</v>
      </c>
      <c r="AV42" s="60">
        <v>394</v>
      </c>
      <c r="AW42" s="60">
        <v>510.1</v>
      </c>
      <c r="AX42" s="60">
        <v>435.7</v>
      </c>
      <c r="AY42" s="60">
        <v>406.7</v>
      </c>
      <c r="BA42" s="60">
        <v>38.9</v>
      </c>
      <c r="BB42" s="60">
        <v>50.3</v>
      </c>
      <c r="BC42" s="60">
        <v>42.7</v>
      </c>
      <c r="BD42" s="60">
        <v>40.200000000000003</v>
      </c>
      <c r="BE42" s="60">
        <v>56.4</v>
      </c>
      <c r="BF42" s="60">
        <v>61.6</v>
      </c>
      <c r="BG42" s="60">
        <v>61.9</v>
      </c>
      <c r="BH42" s="60">
        <v>70.7</v>
      </c>
      <c r="BI42" s="60">
        <v>67.2</v>
      </c>
      <c r="BJ42" s="60">
        <v>69.5</v>
      </c>
      <c r="BK42" s="60">
        <v>63.3</v>
      </c>
      <c r="BL42" s="60">
        <v>67</v>
      </c>
      <c r="BM42" s="60">
        <v>65.5</v>
      </c>
      <c r="BN42" s="60">
        <v>78.400000000000006</v>
      </c>
      <c r="BO42" s="60">
        <v>68.3</v>
      </c>
      <c r="BP42" s="60">
        <v>91.3</v>
      </c>
      <c r="BQ42" s="60">
        <v>79.7</v>
      </c>
    </row>
    <row r="43" spans="1:71" s="53" customFormat="1" ht="15">
      <c r="A43" s="49" t="s">
        <v>59</v>
      </c>
      <c r="B43" s="55"/>
      <c r="C43" s="51">
        <f>C42/B42-1</f>
        <v>5.5442428730099858E-2</v>
      </c>
      <c r="D43" s="51">
        <f t="shared" ref="D43:M43" si="44">D42/C42-1</f>
        <v>9.094098044374288E-2</v>
      </c>
      <c r="E43" s="51">
        <f t="shared" si="44"/>
        <v>1.688102893890675E-2</v>
      </c>
      <c r="F43" s="51">
        <f t="shared" si="44"/>
        <v>0.12490118577075093</v>
      </c>
      <c r="G43" s="51">
        <f t="shared" si="44"/>
        <v>0.2273366127898806</v>
      </c>
      <c r="H43" s="51"/>
      <c r="I43" s="51"/>
      <c r="J43" s="51">
        <f>J42/I42-1</f>
        <v>0.4561301568855316</v>
      </c>
      <c r="K43" s="51">
        <f>K42/J42-1</f>
        <v>6.5442936951316755E-2</v>
      </c>
      <c r="L43" s="51">
        <f>L42/K42-1</f>
        <v>0.1363295880149813</v>
      </c>
      <c r="M43" s="51">
        <f t="shared" si="44"/>
        <v>2.9000000000000137E-2</v>
      </c>
      <c r="N43" s="51">
        <f t="shared" ref="N43" si="45">N42/M42-1</f>
        <v>1.4299999999999757E-2</v>
      </c>
      <c r="O43" s="51">
        <f t="shared" ref="O43:Q43" si="46">O42/N42-1</f>
        <v>4.0100000000000691E-3</v>
      </c>
      <c r="P43" s="51">
        <f t="shared" si="46"/>
        <v>-3.1930000000000014E-3</v>
      </c>
      <c r="Q43" s="51">
        <f t="shared" si="46"/>
        <v>-8.2351000000000507E-3</v>
      </c>
      <c r="AA43" s="49" t="s">
        <v>59</v>
      </c>
      <c r="AB43" s="50"/>
      <c r="AC43" s="50"/>
      <c r="AD43" s="50"/>
      <c r="AE43" s="50"/>
      <c r="AF43" s="51">
        <f>AF42/AB42-1</f>
        <v>-0.14515027322404372</v>
      </c>
      <c r="AG43" s="51">
        <f t="shared" ref="AG43" si="47">AG42/AC42-1</f>
        <v>0.14618834080717491</v>
      </c>
      <c r="AH43" s="51">
        <f t="shared" ref="AH43" si="48">AH42/AD42-1</f>
        <v>-8.3610926049300316E-2</v>
      </c>
      <c r="AI43" s="51">
        <f t="shared" ref="AI43" si="49">AI42/AE42-1</f>
        <v>0.35892586989410002</v>
      </c>
      <c r="AJ43" s="51">
        <f t="shared" ref="AJ43" si="50">AJ42/AF42-1</f>
        <v>5.2736715940870926E-2</v>
      </c>
      <c r="AK43" s="51">
        <f t="shared" ref="AK43" si="51">AK42/AG42-1</f>
        <v>0.17449139280125192</v>
      </c>
      <c r="AL43" s="51">
        <f t="shared" ref="AL43" si="52">AL42/AH42-1</f>
        <v>0.23191566703017075</v>
      </c>
      <c r="AM43" s="51">
        <f t="shared" ref="AM43" si="53">AM42/AI42-1</f>
        <v>-4.9819092680211563E-2</v>
      </c>
      <c r="AN43" s="51">
        <f t="shared" ref="AN43" si="54">AN42/AJ42-1</f>
        <v>0.13017077798861476</v>
      </c>
      <c r="AO43" s="51">
        <f t="shared" ref="AO43" si="55">AO42/AK42-1</f>
        <v>0.13590939373750843</v>
      </c>
      <c r="AP43" s="51">
        <f t="shared" ref="AP43" si="56">AP42/AL42-1</f>
        <v>-7.1702567128946515E-2</v>
      </c>
      <c r="AQ43" s="51">
        <f t="shared" ref="AQ43" si="57">AQ42/AM42-1</f>
        <v>-8.7287639132981765E-2</v>
      </c>
      <c r="AR43" s="51">
        <f t="shared" ref="AR43" si="58">AR42/AN42-1</f>
        <v>0.2924781732706514</v>
      </c>
      <c r="AS43" s="51">
        <f t="shared" ref="AS43" si="59">AS42/AO42-1</f>
        <v>-0.33577712609970678</v>
      </c>
      <c r="AT43" s="51">
        <f t="shared" ref="AT43" si="60">AT42/AP42-1</f>
        <v>0.12078830260648443</v>
      </c>
      <c r="AU43" s="51">
        <f t="shared" ref="AU43:AY43" si="61">AU42/AQ42-1</f>
        <v>0.47304236200256722</v>
      </c>
      <c r="AV43" s="51">
        <f t="shared" si="61"/>
        <v>2.3642504546635523E-2</v>
      </c>
      <c r="AW43" s="51">
        <f t="shared" si="61"/>
        <v>1.2520971302428259</v>
      </c>
      <c r="AX43" s="51">
        <f t="shared" si="61"/>
        <v>0.23567782189449793</v>
      </c>
      <c r="AY43" s="51">
        <f t="shared" si="61"/>
        <v>-0.11394335511982578</v>
      </c>
      <c r="BA43" s="51"/>
      <c r="BB43" s="51"/>
      <c r="BC43" s="51"/>
      <c r="BD43" s="51"/>
      <c r="BE43" s="51">
        <f t="shared" ref="BE43:BQ43" si="62">BE42/BA42-1</f>
        <v>0.44987146529562994</v>
      </c>
      <c r="BF43" s="51">
        <f t="shared" si="62"/>
        <v>0.2246520874751492</v>
      </c>
      <c r="BG43" s="51">
        <f t="shared" si="62"/>
        <v>0.44964871194379374</v>
      </c>
      <c r="BH43" s="51">
        <f t="shared" si="62"/>
        <v>0.75870646766169147</v>
      </c>
      <c r="BI43" s="51">
        <f t="shared" si="62"/>
        <v>0.19148936170212782</v>
      </c>
      <c r="BJ43" s="51">
        <f t="shared" si="62"/>
        <v>0.12824675324675328</v>
      </c>
      <c r="BK43" s="51">
        <f t="shared" si="62"/>
        <v>2.2617124394184174E-2</v>
      </c>
      <c r="BL43" s="51">
        <f t="shared" si="62"/>
        <v>-5.2333804809052364E-2</v>
      </c>
      <c r="BM43" s="51">
        <f t="shared" si="62"/>
        <v>-2.5297619047619069E-2</v>
      </c>
      <c r="BN43" s="51">
        <f t="shared" si="62"/>
        <v>0.12805755395683471</v>
      </c>
      <c r="BO43" s="51">
        <f t="shared" si="62"/>
        <v>7.8988941548183256E-2</v>
      </c>
      <c r="BP43" s="51">
        <f t="shared" si="62"/>
        <v>0.36268656716417902</v>
      </c>
      <c r="BQ43" s="51">
        <f t="shared" si="62"/>
        <v>0.21679389312977104</v>
      </c>
    </row>
    <row r="44" spans="1:71" s="53" customFormat="1" ht="15">
      <c r="A44" s="49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AB44" s="50"/>
      <c r="AC44" s="50"/>
      <c r="AD44" s="50"/>
      <c r="AE44" s="50"/>
      <c r="AF44" s="50"/>
    </row>
    <row r="45" spans="1:71" s="60" customFormat="1" ht="15">
      <c r="A45" s="60" t="s">
        <v>52</v>
      </c>
      <c r="B45" s="60">
        <f>SUM(AB45:AE45)</f>
        <v>129.0999999999998</v>
      </c>
      <c r="C45" s="72">
        <f>SUM(AF45:AI45)</f>
        <v>138.30000000000007</v>
      </c>
      <c r="D45" s="60">
        <f>SUM(AJ45:AM45)</f>
        <v>98.399999999999977</v>
      </c>
      <c r="E45" s="60">
        <f>SUM(AN45:AQ45)</f>
        <v>71.100000000000023</v>
      </c>
      <c r="F45" s="60">
        <f>SUM(AR45:AU45)</f>
        <v>76.799999999999727</v>
      </c>
      <c r="G45" s="60">
        <f>SUM(AV45:AY45)</f>
        <v>85.599999999999909</v>
      </c>
      <c r="I45" s="60">
        <f t="shared" ref="I45:J45" si="63">I48-I42-I34</f>
        <v>8.5</v>
      </c>
      <c r="J45" s="60">
        <f t="shared" si="63"/>
        <v>11.899999999999977</v>
      </c>
      <c r="K45" s="60">
        <f t="shared" ref="K45:L45" si="64">K48-K42-K34</f>
        <v>9.2000000000000455</v>
      </c>
      <c r="L45" s="60">
        <f t="shared" si="64"/>
        <v>7.7999999999999545</v>
      </c>
      <c r="M45" s="60">
        <f t="shared" ref="M45" si="65">L45*(1+M46)</f>
        <v>8.1899999999999533</v>
      </c>
      <c r="N45" s="60">
        <f t="shared" ref="N45" si="66">M45*(1+N46)</f>
        <v>8.4766499999999514</v>
      </c>
      <c r="O45" s="60">
        <f t="shared" ref="O45:Q45" si="67">N45*(1+O46)</f>
        <v>8.6843279249999501</v>
      </c>
      <c r="P45" s="60">
        <f t="shared" si="67"/>
        <v>8.8332641489136989</v>
      </c>
      <c r="Q45" s="60">
        <f t="shared" si="67"/>
        <v>8.9393074850214091</v>
      </c>
      <c r="AA45" s="60" t="s">
        <v>52</v>
      </c>
      <c r="AB45" s="60">
        <f t="shared" ref="AB45:AS45" si="68">AB48-AB42-AB34</f>
        <v>38.199999999999932</v>
      </c>
      <c r="AC45" s="60">
        <f t="shared" si="68"/>
        <v>29.199999999999932</v>
      </c>
      <c r="AD45" s="60">
        <f t="shared" si="68"/>
        <v>31.299999999999955</v>
      </c>
      <c r="AE45" s="60">
        <f t="shared" si="68"/>
        <v>30.399999999999977</v>
      </c>
      <c r="AF45" s="60">
        <f t="shared" si="68"/>
        <v>28.800000000000068</v>
      </c>
      <c r="AG45" s="60">
        <f>AG48-AG42-AG34</f>
        <v>45.299999999999955</v>
      </c>
      <c r="AH45" s="60">
        <f>AH48-AH42-AH34</f>
        <v>34.399999999999864</v>
      </c>
      <c r="AI45" s="60">
        <f t="shared" si="68"/>
        <v>29.800000000000182</v>
      </c>
      <c r="AJ45" s="60">
        <f t="shared" si="68"/>
        <v>23.700000000000045</v>
      </c>
      <c r="AK45" s="60">
        <f t="shared" si="68"/>
        <v>29.600000000000023</v>
      </c>
      <c r="AL45" s="60">
        <f t="shared" si="68"/>
        <v>21.600000000000136</v>
      </c>
      <c r="AM45" s="60">
        <f t="shared" si="68"/>
        <v>23.499999999999773</v>
      </c>
      <c r="AN45" s="60">
        <f t="shared" si="68"/>
        <v>20</v>
      </c>
      <c r="AO45" s="60">
        <f t="shared" si="68"/>
        <v>18.900000000000091</v>
      </c>
      <c r="AP45" s="60">
        <f t="shared" si="68"/>
        <v>18.399999999999977</v>
      </c>
      <c r="AQ45" s="60">
        <f t="shared" si="68"/>
        <v>13.799999999999955</v>
      </c>
      <c r="AR45" s="60">
        <f t="shared" si="68"/>
        <v>18.399999999999864</v>
      </c>
      <c r="AS45" s="60">
        <f t="shared" si="68"/>
        <v>20</v>
      </c>
      <c r="AT45" s="60">
        <f t="shared" ref="AT45:AU45" si="69">AT48-AT42-AT34</f>
        <v>18.599999999999909</v>
      </c>
      <c r="AU45" s="60">
        <f t="shared" si="69"/>
        <v>19.799999999999955</v>
      </c>
      <c r="AV45" s="60">
        <f>AV48-AV42-AV34</f>
        <v>21.399999999999864</v>
      </c>
      <c r="AW45" s="60">
        <f>AW48-AW42-AW34</f>
        <v>19.400000000000091</v>
      </c>
      <c r="AX45" s="60">
        <f>AX48-AX42-AX34</f>
        <v>21.899999999999864</v>
      </c>
      <c r="AY45" s="60">
        <f>AY48-AY42-AY34</f>
        <v>22.900000000000091</v>
      </c>
      <c r="BA45" s="60">
        <f t="shared" ref="BA45:BF45" si="70">BA48-BA42-BA34</f>
        <v>2.0999999999999943</v>
      </c>
      <c r="BB45" s="60">
        <f t="shared" si="70"/>
        <v>1.9000000000000199</v>
      </c>
      <c r="BC45" s="60">
        <f t="shared" si="70"/>
        <v>2.2000000000000028</v>
      </c>
      <c r="BD45" s="60">
        <f t="shared" si="70"/>
        <v>2.2000000000000028</v>
      </c>
      <c r="BE45" s="60">
        <f t="shared" si="70"/>
        <v>2.7999999999999829</v>
      </c>
      <c r="BF45" s="60">
        <f t="shared" si="70"/>
        <v>2.5000000000000142</v>
      </c>
      <c r="BG45" s="60">
        <f t="shared" ref="BG45:BH45" si="71">BG48-BG42-BG34</f>
        <v>3</v>
      </c>
      <c r="BH45" s="60">
        <f t="shared" si="71"/>
        <v>3.7999999999999829</v>
      </c>
      <c r="BI45" s="60">
        <f t="shared" ref="BI45:BJ45" si="72">BI48-BI42-BI34</f>
        <v>2.6999999999999886</v>
      </c>
      <c r="BJ45" s="60">
        <f t="shared" si="72"/>
        <v>2.2000000000000171</v>
      </c>
      <c r="BK45" s="60">
        <f t="shared" ref="BK45:BL45" si="73">BK48-BK42-BK34</f>
        <v>2.2000000000000171</v>
      </c>
      <c r="BL45" s="60">
        <f t="shared" si="73"/>
        <v>2.0999999999999943</v>
      </c>
      <c r="BM45" s="60">
        <f t="shared" ref="BM45" si="74">BM48-BM42-BM34</f>
        <v>2.1999999999999886</v>
      </c>
      <c r="BN45" s="60">
        <f>BN48-BN42-BN34</f>
        <v>2</v>
      </c>
      <c r="BO45" s="60">
        <f>BO48-BO42-BO34</f>
        <v>1.9000000000000057</v>
      </c>
      <c r="BP45" s="60">
        <f>BP48-BP42-BP34</f>
        <v>1.5999999999999943</v>
      </c>
      <c r="BQ45" s="60">
        <f>BQ48-BQ42-BQ34</f>
        <v>1.6999999999999886</v>
      </c>
    </row>
    <row r="46" spans="1:71" s="53" customFormat="1" ht="15">
      <c r="A46" s="49" t="s">
        <v>59</v>
      </c>
      <c r="B46" s="55"/>
      <c r="C46" s="51">
        <f>C45/B45-1</f>
        <v>7.1262587141752709E-2</v>
      </c>
      <c r="D46" s="51">
        <f>D45/C45-1</f>
        <v>-0.28850325379609598</v>
      </c>
      <c r="E46" s="51">
        <f>E45/D45-1</f>
        <v>-0.27743902439024348</v>
      </c>
      <c r="F46" s="51">
        <f>F45/E45-1</f>
        <v>8.0168776371303929E-2</v>
      </c>
      <c r="G46" s="51">
        <f>G45/F45-1</f>
        <v>0.11458333333333615</v>
      </c>
      <c r="H46" s="51"/>
      <c r="I46" s="51"/>
      <c r="J46" s="51">
        <f>J45/I45-1</f>
        <v>0.39999999999999725</v>
      </c>
      <c r="K46" s="51">
        <f>K45/J45-1</f>
        <v>-0.22689075630251576</v>
      </c>
      <c r="L46" s="51">
        <f>L45/K45-1</f>
        <v>-0.15217391304348737</v>
      </c>
      <c r="M46" s="52">
        <v>0.05</v>
      </c>
      <c r="N46" s="52">
        <f>M46*0.7</f>
        <v>3.4999999999999996E-2</v>
      </c>
      <c r="O46" s="52">
        <f>N46*0.7</f>
        <v>2.4499999999999997E-2</v>
      </c>
      <c r="P46" s="52">
        <f>O46*0.7</f>
        <v>1.7149999999999999E-2</v>
      </c>
      <c r="Q46" s="52">
        <f>P46*0.7</f>
        <v>1.2004999999999998E-2</v>
      </c>
      <c r="AA46" s="49" t="s">
        <v>59</v>
      </c>
      <c r="AB46" s="50"/>
      <c r="AC46" s="50"/>
      <c r="AD46" s="50"/>
      <c r="AE46" s="50"/>
      <c r="AF46" s="51">
        <f>AF45/AB45-1</f>
        <v>-0.24607329842931625</v>
      </c>
      <c r="AG46" s="51">
        <f t="shared" ref="AG46" si="75">AG45/AC45-1</f>
        <v>0.55136986301370072</v>
      </c>
      <c r="AH46" s="51">
        <f t="shared" ref="AH46" si="76">AH45/AD45-1</f>
        <v>9.9041533546323057E-2</v>
      </c>
      <c r="AI46" s="51">
        <f t="shared" ref="AI46" si="77">AI45/AE45-1</f>
        <v>-1.9736842105256391E-2</v>
      </c>
      <c r="AJ46" s="51">
        <f t="shared" ref="AJ46" si="78">AJ45/AF45-1</f>
        <v>-0.1770833333333337</v>
      </c>
      <c r="AK46" s="51">
        <f>AK45/AG45-1</f>
        <v>-0.346578366445915</v>
      </c>
      <c r="AL46" s="51">
        <f>AL45/AH45-1</f>
        <v>-0.37209302325580751</v>
      </c>
      <c r="AM46" s="51">
        <f t="shared" ref="AM46" si="79">AM45/AI45-1</f>
        <v>-0.21140939597316677</v>
      </c>
      <c r="AN46" s="51">
        <f t="shared" ref="AN46" si="80">AN45/AJ45-1</f>
        <v>-0.15611814345991726</v>
      </c>
      <c r="AO46" s="51">
        <f t="shared" ref="AO46" si="81">AO45/AK45-1</f>
        <v>-0.36148648648648385</v>
      </c>
      <c r="AP46" s="51">
        <f t="shared" ref="AP46" si="82">AP45/AL45-1</f>
        <v>-0.14814814814815458</v>
      </c>
      <c r="AQ46" s="51">
        <f t="shared" ref="AQ46" si="83">AQ45/AM45-1</f>
        <v>-0.41276595744680478</v>
      </c>
      <c r="AR46" s="51">
        <f t="shared" ref="AR46" si="84">AR45/AN45-1</f>
        <v>-8.0000000000006843E-2</v>
      </c>
      <c r="AS46" s="51">
        <f t="shared" ref="AS46:AY46" si="85">AS45/AO45-1</f>
        <v>5.8201058201053035E-2</v>
      </c>
      <c r="AT46" s="51">
        <f t="shared" si="85"/>
        <v>1.0869565217387578E-2</v>
      </c>
      <c r="AU46" s="51">
        <f t="shared" si="85"/>
        <v>0.43478260869565366</v>
      </c>
      <c r="AV46" s="51">
        <f t="shared" si="85"/>
        <v>0.16304347826087073</v>
      </c>
      <c r="AW46" s="51">
        <f t="shared" si="85"/>
        <v>-2.9999999999995475E-2</v>
      </c>
      <c r="AX46" s="51">
        <f t="shared" si="85"/>
        <v>0.17741935483870819</v>
      </c>
      <c r="AY46" s="51">
        <f t="shared" si="85"/>
        <v>0.1565656565656639</v>
      </c>
      <c r="BA46" s="51"/>
      <c r="BB46" s="51"/>
      <c r="BC46" s="51"/>
      <c r="BD46" s="51"/>
      <c r="BE46" s="51">
        <f t="shared" ref="BE46:BQ46" si="86">BE45/BA45-1</f>
        <v>0.33333333333332882</v>
      </c>
      <c r="BF46" s="51">
        <f t="shared" si="86"/>
        <v>0.31578947368420418</v>
      </c>
      <c r="BG46" s="51">
        <f t="shared" si="86"/>
        <v>0.36363636363636198</v>
      </c>
      <c r="BH46" s="51">
        <f t="shared" si="86"/>
        <v>0.7272727272727173</v>
      </c>
      <c r="BI46" s="51">
        <f t="shared" si="86"/>
        <v>-3.5714285714283922E-2</v>
      </c>
      <c r="BJ46" s="51">
        <f t="shared" si="86"/>
        <v>-0.11999999999999822</v>
      </c>
      <c r="BK46" s="51">
        <f t="shared" si="86"/>
        <v>-0.26666666666666095</v>
      </c>
      <c r="BL46" s="51">
        <f t="shared" si="86"/>
        <v>-0.44736842105263064</v>
      </c>
      <c r="BM46" s="51">
        <f t="shared" si="86"/>
        <v>-0.18518518518518601</v>
      </c>
      <c r="BN46" s="51">
        <f t="shared" si="86"/>
        <v>-9.0909090909097934E-2</v>
      </c>
      <c r="BO46" s="51">
        <f t="shared" si="86"/>
        <v>-0.13636363636364046</v>
      </c>
      <c r="BP46" s="51">
        <f t="shared" si="86"/>
        <v>-0.23809523809523869</v>
      </c>
      <c r="BQ46" s="51">
        <f t="shared" si="86"/>
        <v>-0.2272727272727284</v>
      </c>
    </row>
    <row r="47" spans="1:71" s="53" customFormat="1" ht="15"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</row>
    <row r="48" spans="1:71" s="50" customFormat="1" ht="15">
      <c r="A48" s="64" t="s">
        <v>12</v>
      </c>
      <c r="B48" s="64">
        <v>4117.3</v>
      </c>
      <c r="C48" s="65">
        <v>4715.6000000000004</v>
      </c>
      <c r="D48" s="64">
        <v>5419.8</v>
      </c>
      <c r="E48" s="64">
        <v>5173</v>
      </c>
      <c r="F48" s="64">
        <v>6389.6</v>
      </c>
      <c r="G48" s="64">
        <v>6672.3</v>
      </c>
      <c r="H48" s="64"/>
      <c r="I48" s="64">
        <v>657.7</v>
      </c>
      <c r="J48" s="64">
        <v>777.2</v>
      </c>
      <c r="K48" s="64">
        <v>948.2</v>
      </c>
      <c r="L48" s="64">
        <v>1106.5999999999999</v>
      </c>
      <c r="M48" s="64">
        <f t="shared" ref="M48" si="87">M34+M42+M45</f>
        <v>1155.5586000000001</v>
      </c>
      <c r="N48" s="64">
        <f t="shared" ref="N48:O48" si="88">N34+N42+N45</f>
        <v>1189.5406399799999</v>
      </c>
      <c r="O48" s="64">
        <f t="shared" si="88"/>
        <v>1212.1959599703193</v>
      </c>
      <c r="P48" s="64">
        <f t="shared" ref="P48:Q48" si="89">P34+P42+P45</f>
        <v>1226.5174125378458</v>
      </c>
      <c r="Q48" s="64">
        <f t="shared" si="89"/>
        <v>1234.8273081527509</v>
      </c>
      <c r="AA48" s="64" t="s">
        <v>12</v>
      </c>
      <c r="AB48" s="64">
        <v>1000.1</v>
      </c>
      <c r="AC48" s="64">
        <v>935.4</v>
      </c>
      <c r="AD48" s="64">
        <v>1063.3</v>
      </c>
      <c r="AE48" s="64">
        <v>1118.5</v>
      </c>
      <c r="AF48" s="64">
        <v>1102</v>
      </c>
      <c r="AG48" s="64">
        <v>1177.5</v>
      </c>
      <c r="AH48" s="64">
        <v>1180.5999999999999</v>
      </c>
      <c r="AI48" s="64">
        <v>1256.4000000000001</v>
      </c>
      <c r="AJ48" s="64">
        <v>1210</v>
      </c>
      <c r="AK48" s="64">
        <v>1346.4</v>
      </c>
      <c r="AL48" s="64">
        <v>1426.8</v>
      </c>
      <c r="AM48" s="64">
        <v>1436.6</v>
      </c>
      <c r="AN48" s="64">
        <v>1330.6</v>
      </c>
      <c r="AO48" s="64">
        <v>1277.7</v>
      </c>
      <c r="AP48" s="64">
        <v>1275.2</v>
      </c>
      <c r="AQ48" s="64">
        <v>1289.5</v>
      </c>
      <c r="AR48" s="64">
        <v>1417.5</v>
      </c>
      <c r="AS48" s="64">
        <v>1532.8</v>
      </c>
      <c r="AT48" s="64">
        <v>1676.7</v>
      </c>
      <c r="AU48" s="64">
        <v>1762.5</v>
      </c>
      <c r="AV48" s="64">
        <v>1592.8</v>
      </c>
      <c r="AW48" s="64">
        <v>1751.6</v>
      </c>
      <c r="AX48" s="64">
        <v>1733.3</v>
      </c>
      <c r="AY48" s="64">
        <v>1594.7</v>
      </c>
      <c r="BA48" s="64">
        <v>157.4</v>
      </c>
      <c r="BB48" s="64">
        <v>172.8</v>
      </c>
      <c r="BC48" s="64">
        <v>170</v>
      </c>
      <c r="BD48" s="64">
        <v>157.5</v>
      </c>
      <c r="BE48" s="64">
        <v>170.2</v>
      </c>
      <c r="BF48" s="64">
        <v>186.3</v>
      </c>
      <c r="BG48" s="64">
        <v>200.3</v>
      </c>
      <c r="BH48" s="64">
        <v>220.6</v>
      </c>
      <c r="BI48" s="64">
        <v>221.9</v>
      </c>
      <c r="BJ48" s="64">
        <v>236.8</v>
      </c>
      <c r="BK48" s="64">
        <v>237.6</v>
      </c>
      <c r="BL48" s="64">
        <v>251.9</v>
      </c>
      <c r="BM48" s="64">
        <v>248.2</v>
      </c>
      <c r="BN48" s="64">
        <v>271.5</v>
      </c>
      <c r="BO48" s="64">
        <v>280.10000000000002</v>
      </c>
      <c r="BP48" s="64">
        <v>306.8</v>
      </c>
      <c r="BQ48" s="64">
        <v>293.7</v>
      </c>
      <c r="BR48" s="60"/>
      <c r="BS48" s="60"/>
    </row>
    <row r="49" spans="1:71" s="53" customFormat="1" ht="15">
      <c r="A49" s="49" t="s">
        <v>59</v>
      </c>
      <c r="B49" s="54"/>
      <c r="C49" s="51">
        <f>C48/B48-1</f>
        <v>0.14531367643844262</v>
      </c>
      <c r="D49" s="51">
        <f>D48/C48-1</f>
        <v>0.14933412503180921</v>
      </c>
      <c r="E49" s="51">
        <f>E48/D48-1</f>
        <v>-4.5536735672903061E-2</v>
      </c>
      <c r="F49" s="51">
        <f>F48/E48-1</f>
        <v>0.23518267929634651</v>
      </c>
      <c r="G49" s="51">
        <f>G48/F48-1</f>
        <v>4.4243771128083198E-2</v>
      </c>
      <c r="H49" s="51"/>
      <c r="I49" s="51"/>
      <c r="J49" s="51">
        <f>J48/I48-1</f>
        <v>0.18169378135928227</v>
      </c>
      <c r="K49" s="51">
        <f>K48/J48-1</f>
        <v>0.22002058672156455</v>
      </c>
      <c r="L49" s="51">
        <f>L48/K48-1</f>
        <v>0.16705336426914141</v>
      </c>
      <c r="M49" s="51">
        <f t="shared" ref="M49" si="90">M48/L48-1</f>
        <v>4.4242363997831324E-2</v>
      </c>
      <c r="N49" s="51">
        <f t="shared" ref="N49" si="91">N48/M48-1</f>
        <v>2.940745712073789E-2</v>
      </c>
      <c r="O49" s="51">
        <f t="shared" ref="O49:Q49" si="92">O48/N48-1</f>
        <v>1.9045435884141204E-2</v>
      </c>
      <c r="P49" s="51">
        <f t="shared" si="92"/>
        <v>1.181446980558909E-2</v>
      </c>
      <c r="Q49" s="51">
        <f t="shared" si="92"/>
        <v>6.775195794171962E-3</v>
      </c>
      <c r="AA49" s="49" t="s">
        <v>59</v>
      </c>
      <c r="AB49" s="57"/>
      <c r="AC49" s="57"/>
      <c r="AF49" s="51">
        <f>AF48/AB48-1</f>
        <v>0.10188981101889816</v>
      </c>
      <c r="AG49" s="51">
        <f t="shared" ref="AG49:AY49" si="93">AG48/AC48-1</f>
        <v>0.2588197562540091</v>
      </c>
      <c r="AH49" s="51">
        <f t="shared" si="93"/>
        <v>0.11031693783504171</v>
      </c>
      <c r="AI49" s="51">
        <f t="shared" si="93"/>
        <v>0.12329012069736267</v>
      </c>
      <c r="AJ49" s="51">
        <f t="shared" si="93"/>
        <v>9.8003629764065403E-2</v>
      </c>
      <c r="AK49" s="51">
        <f t="shared" si="93"/>
        <v>0.14343949044586002</v>
      </c>
      <c r="AL49" s="51">
        <f t="shared" si="93"/>
        <v>0.20853803150940209</v>
      </c>
      <c r="AM49" s="51">
        <f t="shared" si="93"/>
        <v>0.14342566061763762</v>
      </c>
      <c r="AN49" s="51">
        <f t="shared" si="93"/>
        <v>9.9669421487603271E-2</v>
      </c>
      <c r="AO49" s="51">
        <f t="shared" si="93"/>
        <v>-5.1024955436720143E-2</v>
      </c>
      <c r="AP49" s="51">
        <f t="shared" si="93"/>
        <v>-0.10625175217269411</v>
      </c>
      <c r="AQ49" s="51">
        <f t="shared" si="93"/>
        <v>-0.10239454267019343</v>
      </c>
      <c r="AR49" s="51">
        <f t="shared" si="93"/>
        <v>6.5308883210581703E-2</v>
      </c>
      <c r="AS49" s="51">
        <f t="shared" si="93"/>
        <v>0.19965563121233454</v>
      </c>
      <c r="AT49" s="51">
        <f t="shared" si="93"/>
        <v>0.31485257214554574</v>
      </c>
      <c r="AU49" s="51">
        <f t="shared" si="93"/>
        <v>0.36680884063590535</v>
      </c>
      <c r="AV49" s="51">
        <f t="shared" si="93"/>
        <v>0.123668430335097</v>
      </c>
      <c r="AW49" s="51">
        <f t="shared" si="93"/>
        <v>0.14274530271398755</v>
      </c>
      <c r="AX49" s="51">
        <f t="shared" si="93"/>
        <v>3.3756784159360675E-2</v>
      </c>
      <c r="AY49" s="51">
        <f t="shared" si="93"/>
        <v>-9.5205673758865239E-2</v>
      </c>
      <c r="AZ49" s="58"/>
      <c r="BA49" s="51"/>
      <c r="BB49" s="51"/>
      <c r="BC49" s="51"/>
      <c r="BD49" s="51"/>
      <c r="BE49" s="51">
        <f t="shared" ref="BE49:BQ49" si="94">BE48/BA48-1</f>
        <v>8.1321473951715184E-2</v>
      </c>
      <c r="BF49" s="51">
        <f t="shared" si="94"/>
        <v>7.8125E-2</v>
      </c>
      <c r="BG49" s="51">
        <f t="shared" si="94"/>
        <v>0.17823529411764705</v>
      </c>
      <c r="BH49" s="51">
        <f t="shared" si="94"/>
        <v>0.40063492063492068</v>
      </c>
      <c r="BI49" s="51">
        <f t="shared" si="94"/>
        <v>0.3037602820211518</v>
      </c>
      <c r="BJ49" s="51">
        <f t="shared" si="94"/>
        <v>0.27106816961889435</v>
      </c>
      <c r="BK49" s="51">
        <f t="shared" si="94"/>
        <v>0.18622066899650513</v>
      </c>
      <c r="BL49" s="51">
        <f t="shared" si="94"/>
        <v>0.14188576609247505</v>
      </c>
      <c r="BM49" s="51">
        <f t="shared" si="94"/>
        <v>0.11852185669220372</v>
      </c>
      <c r="BN49" s="51">
        <f t="shared" si="94"/>
        <v>0.14653716216216206</v>
      </c>
      <c r="BO49" s="51">
        <f t="shared" si="94"/>
        <v>0.17887205387205407</v>
      </c>
      <c r="BP49" s="51">
        <f t="shared" si="94"/>
        <v>0.21794362842397774</v>
      </c>
      <c r="BQ49" s="51">
        <f t="shared" si="94"/>
        <v>0.18331990330378733</v>
      </c>
    </row>
    <row r="50" spans="1:71" s="53" customFormat="1" ht="15">
      <c r="A50" s="49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AB50" s="57"/>
      <c r="AC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</row>
    <row r="51" spans="1:71" s="50" customFormat="1" ht="15">
      <c r="A51" s="50" t="s">
        <v>61</v>
      </c>
      <c r="B51" s="50">
        <f t="shared" ref="B51:F51" si="95">B54-B48</f>
        <v>-1039.3000000000002</v>
      </c>
      <c r="C51" s="50">
        <f t="shared" si="95"/>
        <v>-1296.2000000000003</v>
      </c>
      <c r="D51" s="50">
        <f t="shared" si="95"/>
        <v>-1559.9</v>
      </c>
      <c r="E51" s="50">
        <f t="shared" si="95"/>
        <v>-1745.4</v>
      </c>
      <c r="F51" s="50">
        <f t="shared" si="95"/>
        <v>-2288.7000000000007</v>
      </c>
      <c r="G51" s="50">
        <f>G54-G48</f>
        <v>-2354.1999999999998</v>
      </c>
      <c r="I51" s="50">
        <f>I54-I48</f>
        <v>-232.10000000000002</v>
      </c>
      <c r="J51" s="50">
        <f t="shared" ref="J51:K51" si="96">J54-J48</f>
        <v>-272.80000000000007</v>
      </c>
      <c r="K51" s="50">
        <f t="shared" si="96"/>
        <v>-316.40000000000009</v>
      </c>
      <c r="L51" s="50">
        <f t="shared" ref="L51" si="97">L54-L48</f>
        <v>-386.89999999999986</v>
      </c>
      <c r="M51" s="50">
        <f t="shared" ref="M51" si="98">M48*M52</f>
        <v>-395.93702321814555</v>
      </c>
      <c r="N51" s="50">
        <f t="shared" ref="N51:O51" si="99">N48*N52</f>
        <v>-399.42891376592684</v>
      </c>
      <c r="O51" s="50">
        <f t="shared" si="99"/>
        <v>-398.89548730266137</v>
      </c>
      <c r="P51" s="50">
        <f t="shared" ref="P51:Q51" si="100">P48*P52</f>
        <v>-395.53606147312473</v>
      </c>
      <c r="Q51" s="50">
        <f t="shared" si="100"/>
        <v>-390.25157781859554</v>
      </c>
      <c r="AA51" s="50" t="s">
        <v>42</v>
      </c>
      <c r="AB51" s="50">
        <f>AB54-AB48</f>
        <v>-254.30000000000007</v>
      </c>
      <c r="AC51" s="50">
        <f t="shared" ref="AC51:AS51" si="101">AC54-AC48</f>
        <v>-240.79999999999995</v>
      </c>
      <c r="AD51" s="50">
        <f t="shared" si="101"/>
        <v>-256.29999999999995</v>
      </c>
      <c r="AE51" s="50">
        <f t="shared" si="101"/>
        <v>-287.89999999999998</v>
      </c>
      <c r="AF51" s="50">
        <f t="shared" si="101"/>
        <v>-295.70000000000005</v>
      </c>
      <c r="AG51" s="50">
        <f t="shared" si="101"/>
        <v>-326.39999999999998</v>
      </c>
      <c r="AH51" s="50">
        <f t="shared" si="101"/>
        <v>-321.59999999999991</v>
      </c>
      <c r="AI51" s="50">
        <f t="shared" si="101"/>
        <v>-353.40000000000009</v>
      </c>
      <c r="AJ51" s="50">
        <f t="shared" si="101"/>
        <v>-345.70000000000005</v>
      </c>
      <c r="AK51" s="50">
        <f t="shared" si="101"/>
        <v>-378.40000000000009</v>
      </c>
      <c r="AL51" s="50">
        <f t="shared" si="101"/>
        <v>-417.29999999999995</v>
      </c>
      <c r="AM51" s="50">
        <f t="shared" si="101"/>
        <v>-418.49999999999989</v>
      </c>
      <c r="AN51" s="50">
        <f t="shared" si="101"/>
        <v>-431.49999999999989</v>
      </c>
      <c r="AO51" s="50">
        <f t="shared" si="101"/>
        <v>-418.80000000000007</v>
      </c>
      <c r="AP51" s="50">
        <f t="shared" si="101"/>
        <v>-444.40000000000009</v>
      </c>
      <c r="AQ51" s="50">
        <f>AQ54-AQ48</f>
        <v>-450.70000000000005</v>
      </c>
      <c r="AR51" s="50">
        <f t="shared" si="101"/>
        <v>-473.6</v>
      </c>
      <c r="AS51" s="50">
        <f t="shared" si="101"/>
        <v>-574.29999999999995</v>
      </c>
      <c r="AT51" s="50">
        <f t="shared" ref="AT51" si="102">AT54-AT48</f>
        <v>-590.90000000000009</v>
      </c>
      <c r="AU51" s="50">
        <f>AU54-AU48</f>
        <v>-649.79999999999995</v>
      </c>
      <c r="AV51" s="50">
        <f>AV54-AV48</f>
        <v>-556.89999999999986</v>
      </c>
      <c r="AW51" s="50">
        <f>AW54-AW48</f>
        <v>-578.59999999999991</v>
      </c>
      <c r="AX51" s="50">
        <f>AX54-AX48</f>
        <v>-612.79999999999995</v>
      </c>
      <c r="AY51" s="50">
        <f>AY54-AY48</f>
        <v>-606</v>
      </c>
      <c r="BA51" s="50">
        <f t="shared" ref="BA51:BF51" si="103">BA54-BA48</f>
        <v>-55</v>
      </c>
      <c r="BB51" s="50">
        <f t="shared" si="103"/>
        <v>-57.100000000000009</v>
      </c>
      <c r="BC51" s="50">
        <f t="shared" si="103"/>
        <v>-60.099999999999994</v>
      </c>
      <c r="BD51" s="50">
        <f t="shared" si="103"/>
        <v>-59.8</v>
      </c>
      <c r="BE51" s="50">
        <f t="shared" si="103"/>
        <v>-63.099999999999994</v>
      </c>
      <c r="BF51" s="50">
        <f t="shared" si="103"/>
        <v>-67.500000000000014</v>
      </c>
      <c r="BG51" s="50">
        <f t="shared" ref="BG51:BH51" si="104">BG54-BG48</f>
        <v>-66.5</v>
      </c>
      <c r="BH51" s="50">
        <f t="shared" si="104"/>
        <v>-75.799999999999983</v>
      </c>
      <c r="BI51" s="50">
        <f t="shared" ref="BI51:BJ51" si="105">BI54-BI48</f>
        <v>-74.400000000000006</v>
      </c>
      <c r="BJ51" s="50">
        <f t="shared" si="105"/>
        <v>-74.300000000000011</v>
      </c>
      <c r="BK51" s="50">
        <f t="shared" ref="BK51:BL51" si="106">BK54-BK48</f>
        <v>-81</v>
      </c>
      <c r="BL51" s="50">
        <f t="shared" si="106"/>
        <v>-86.700000000000017</v>
      </c>
      <c r="BM51" s="50">
        <f t="shared" ref="BM51:BN51" si="107">BM54-BM48</f>
        <v>-84.199999999999989</v>
      </c>
      <c r="BN51" s="50">
        <f t="shared" si="107"/>
        <v>-94.699999999999989</v>
      </c>
      <c r="BO51" s="50">
        <f t="shared" ref="BO51:BP51" si="108">BO54-BO48</f>
        <v>-101.40000000000003</v>
      </c>
      <c r="BP51" s="50">
        <f t="shared" si="108"/>
        <v>-106.5</v>
      </c>
      <c r="BQ51" s="50">
        <f t="shared" ref="BQ51" si="109">BQ54-BQ48</f>
        <v>-105.79999999999998</v>
      </c>
      <c r="BR51" s="60"/>
      <c r="BS51" s="60"/>
    </row>
    <row r="52" spans="1:71" s="69" customFormat="1" ht="15">
      <c r="A52" s="69" t="s">
        <v>62</v>
      </c>
      <c r="B52" s="70">
        <f t="shared" ref="B52:F52" si="110">B51/B48</f>
        <v>-0.25242270419935398</v>
      </c>
      <c r="C52" s="70">
        <f t="shared" si="110"/>
        <v>-0.27487488336584953</v>
      </c>
      <c r="D52" s="70">
        <f t="shared" si="110"/>
        <v>-0.28781504852577589</v>
      </c>
      <c r="E52" s="70">
        <f t="shared" si="110"/>
        <v>-0.33740576068045625</v>
      </c>
      <c r="F52" s="70">
        <f t="shared" si="110"/>
        <v>-0.35819143608363602</v>
      </c>
      <c r="G52" s="70">
        <f>G51/G48</f>
        <v>-0.3528318570807667</v>
      </c>
      <c r="H52" s="70"/>
      <c r="I52" s="70">
        <f>I51/I48</f>
        <v>-0.35289645735137604</v>
      </c>
      <c r="J52" s="70">
        <f t="shared" ref="J52:K52" si="111">J51/J48</f>
        <v>-0.3510036026762739</v>
      </c>
      <c r="K52" s="70">
        <f t="shared" si="111"/>
        <v>-0.33368487660831059</v>
      </c>
      <c r="L52" s="70">
        <f t="shared" ref="L52" si="112">L51/L48</f>
        <v>-0.34962949575275609</v>
      </c>
      <c r="M52" s="52">
        <f t="shared" ref="M52:Q52" si="113">L52*0.98</f>
        <v>-0.34263690583770096</v>
      </c>
      <c r="N52" s="52">
        <f t="shared" si="113"/>
        <v>-0.33578416772094694</v>
      </c>
      <c r="O52" s="52">
        <f t="shared" si="113"/>
        <v>-0.32906848436652797</v>
      </c>
      <c r="P52" s="52">
        <f t="shared" si="113"/>
        <v>-0.32248711467919738</v>
      </c>
      <c r="Q52" s="52">
        <f t="shared" si="113"/>
        <v>-0.31603737238561341</v>
      </c>
      <c r="AA52" s="69" t="s">
        <v>43</v>
      </c>
      <c r="AB52" s="70">
        <f>AB51/AB$48</f>
        <v>-0.25427457254274577</v>
      </c>
      <c r="AC52" s="70">
        <f t="shared" ref="AC52:AE52" si="114">AC51/AC48</f>
        <v>-0.25742997648064997</v>
      </c>
      <c r="AD52" s="70">
        <f t="shared" si="114"/>
        <v>-0.24104203893538978</v>
      </c>
      <c r="AE52" s="70">
        <f t="shared" si="114"/>
        <v>-0.25739830129637908</v>
      </c>
      <c r="AF52" s="70">
        <f>AF51/AF48</f>
        <v>-0.2683303085299456</v>
      </c>
      <c r="AG52" s="70">
        <f t="shared" ref="AG52:AS52" si="115">AG51/AG48</f>
        <v>-0.27719745222929937</v>
      </c>
      <c r="AH52" s="70">
        <f t="shared" si="115"/>
        <v>-0.27240386244282561</v>
      </c>
      <c r="AI52" s="70">
        <f t="shared" si="115"/>
        <v>-0.28127984718242605</v>
      </c>
      <c r="AJ52" s="70">
        <f t="shared" si="115"/>
        <v>-0.28570247933884302</v>
      </c>
      <c r="AK52" s="70">
        <f t="shared" si="115"/>
        <v>-0.28104575163398698</v>
      </c>
      <c r="AL52" s="70">
        <f t="shared" si="115"/>
        <v>-0.29247266610597139</v>
      </c>
      <c r="AM52" s="70">
        <f t="shared" si="115"/>
        <v>-0.29131282194069325</v>
      </c>
      <c r="AN52" s="70">
        <f t="shared" si="115"/>
        <v>-0.32428979407785957</v>
      </c>
      <c r="AO52" s="70">
        <f t="shared" si="115"/>
        <v>-0.32777647335055182</v>
      </c>
      <c r="AP52" s="70">
        <f t="shared" si="115"/>
        <v>-0.34849435382685073</v>
      </c>
      <c r="AQ52" s="70">
        <f t="shared" si="115"/>
        <v>-0.34951531601395891</v>
      </c>
      <c r="AR52" s="70">
        <f t="shared" si="115"/>
        <v>-0.33410934744268078</v>
      </c>
      <c r="AS52" s="70">
        <f t="shared" si="115"/>
        <v>-0.37467379958246344</v>
      </c>
      <c r="AT52" s="70">
        <f t="shared" ref="AT52:AU52" si="116">AT51/AT48</f>
        <v>-0.35241844098526875</v>
      </c>
      <c r="AU52" s="70">
        <f t="shared" si="116"/>
        <v>-0.36868085106382975</v>
      </c>
      <c r="AV52" s="70">
        <f t="shared" ref="AV52:AW52" si="117">AV51/AV48</f>
        <v>-0.34963586137619279</v>
      </c>
      <c r="AW52" s="70">
        <f t="shared" si="117"/>
        <v>-0.33032655857501708</v>
      </c>
      <c r="AX52" s="70">
        <f t="shared" ref="AX52:AY52" si="118">AX51/AX48</f>
        <v>-0.35354526048577856</v>
      </c>
      <c r="AY52" s="70">
        <f t="shared" si="118"/>
        <v>-0.38000877908070485</v>
      </c>
      <c r="BA52" s="70">
        <f t="shared" ref="BA52:BD52" si="119">BA51/BA48</f>
        <v>-0.34942820838627697</v>
      </c>
      <c r="BB52" s="70">
        <f t="shared" si="119"/>
        <v>-0.33043981481481483</v>
      </c>
      <c r="BC52" s="70">
        <f t="shared" si="119"/>
        <v>-0.35352941176470587</v>
      </c>
      <c r="BD52" s="70">
        <f t="shared" si="119"/>
        <v>-0.37968253968253968</v>
      </c>
      <c r="BE52" s="70">
        <f t="shared" ref="BE52:BF52" si="120">BE51/BE48</f>
        <v>-0.3707403055229142</v>
      </c>
      <c r="BF52" s="70">
        <f t="shared" si="120"/>
        <v>-0.3623188405797102</v>
      </c>
      <c r="BG52" s="70">
        <f t="shared" ref="BG52:BH52" si="121">BG51/BG48</f>
        <v>-0.33200199700449323</v>
      </c>
      <c r="BH52" s="70">
        <f t="shared" si="121"/>
        <v>-0.34360834088848585</v>
      </c>
      <c r="BI52" s="70">
        <f t="shared" ref="BI52:BJ52" si="122">BI51/BI48</f>
        <v>-0.3352861649391618</v>
      </c>
      <c r="BJ52" s="70">
        <f t="shared" si="122"/>
        <v>-0.31376689189189194</v>
      </c>
      <c r="BK52" s="70">
        <f t="shared" ref="BK52:BL52" si="123">BK51/BK48</f>
        <v>-0.34090909090909094</v>
      </c>
      <c r="BL52" s="70">
        <f t="shared" si="123"/>
        <v>-0.34418420007939665</v>
      </c>
      <c r="BM52" s="70">
        <f t="shared" ref="BM52:BN52" si="124">BM51/BM48</f>
        <v>-0.3392425463336019</v>
      </c>
      <c r="BN52" s="70">
        <f t="shared" si="124"/>
        <v>-0.34880294659300182</v>
      </c>
      <c r="BO52" s="70">
        <f t="shared" ref="BO52:BP52" si="125">BO51/BO48</f>
        <v>-0.3620135665833632</v>
      </c>
      <c r="BP52" s="70">
        <f t="shared" si="125"/>
        <v>-0.34713168187744459</v>
      </c>
      <c r="BQ52" s="70">
        <f t="shared" ref="BQ52" si="126">BQ51/BQ48</f>
        <v>-0.36023152877085457</v>
      </c>
    </row>
    <row r="53" spans="1:71" s="53" customFormat="1" ht="15"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</row>
    <row r="54" spans="1:71" s="60" customFormat="1" ht="15">
      <c r="A54" s="78" t="s">
        <v>11</v>
      </c>
      <c r="B54" s="78">
        <v>3078</v>
      </c>
      <c r="C54" s="78">
        <v>3419.4</v>
      </c>
      <c r="D54" s="78">
        <v>3859.9</v>
      </c>
      <c r="E54" s="78">
        <v>3427.6</v>
      </c>
      <c r="F54" s="78">
        <v>4100.8999999999996</v>
      </c>
      <c r="G54" s="78">
        <v>4318.1000000000004</v>
      </c>
      <c r="H54" s="78"/>
      <c r="I54" s="78">
        <v>425.6</v>
      </c>
      <c r="J54" s="78">
        <v>504.4</v>
      </c>
      <c r="K54" s="78">
        <v>631.79999999999995</v>
      </c>
      <c r="L54" s="78">
        <v>719.7</v>
      </c>
      <c r="M54" s="78">
        <f t="shared" ref="M54" si="127">M48+M51</f>
        <v>759.62157678185451</v>
      </c>
      <c r="N54" s="78">
        <f t="shared" ref="N54:O54" si="128">N48+N51</f>
        <v>790.11172621407309</v>
      </c>
      <c r="O54" s="78">
        <f t="shared" si="128"/>
        <v>813.30047266765791</v>
      </c>
      <c r="P54" s="78">
        <f t="shared" ref="P54:Q54" si="129">P48+P51</f>
        <v>830.98135106472103</v>
      </c>
      <c r="Q54" s="78">
        <f t="shared" si="129"/>
        <v>844.57573033415542</v>
      </c>
      <c r="AA54" s="78" t="s">
        <v>11</v>
      </c>
      <c r="AB54" s="78">
        <v>745.8</v>
      </c>
      <c r="AC54" s="78">
        <v>694.6</v>
      </c>
      <c r="AD54" s="78">
        <v>807</v>
      </c>
      <c r="AE54" s="78">
        <v>830.6</v>
      </c>
      <c r="AF54" s="78">
        <v>806.3</v>
      </c>
      <c r="AG54" s="78">
        <v>851.1</v>
      </c>
      <c r="AH54" s="78">
        <v>859</v>
      </c>
      <c r="AI54" s="78">
        <v>903</v>
      </c>
      <c r="AJ54" s="78">
        <v>864.3</v>
      </c>
      <c r="AK54" s="78">
        <v>968</v>
      </c>
      <c r="AL54" s="78">
        <v>1009.5</v>
      </c>
      <c r="AM54" s="78">
        <v>1018.1</v>
      </c>
      <c r="AN54" s="78">
        <v>899.1</v>
      </c>
      <c r="AO54" s="78">
        <v>858.9</v>
      </c>
      <c r="AP54" s="78">
        <v>830.8</v>
      </c>
      <c r="AQ54" s="78">
        <v>838.8</v>
      </c>
      <c r="AR54" s="78">
        <v>943.9</v>
      </c>
      <c r="AS54" s="78">
        <v>958.5</v>
      </c>
      <c r="AT54" s="78">
        <v>1085.8</v>
      </c>
      <c r="AU54" s="78">
        <v>1112.7</v>
      </c>
      <c r="AV54" s="78">
        <v>1035.9000000000001</v>
      </c>
      <c r="AW54" s="78">
        <v>1173</v>
      </c>
      <c r="AX54" s="78">
        <v>1120.5</v>
      </c>
      <c r="AY54" s="78">
        <v>988.7</v>
      </c>
      <c r="BA54" s="78">
        <v>102.4</v>
      </c>
      <c r="BB54" s="78">
        <v>115.7</v>
      </c>
      <c r="BC54" s="78">
        <v>109.9</v>
      </c>
      <c r="BD54" s="78">
        <v>97.7</v>
      </c>
      <c r="BE54" s="78">
        <v>107.1</v>
      </c>
      <c r="BF54" s="78">
        <v>118.8</v>
      </c>
      <c r="BG54" s="78">
        <v>133.80000000000001</v>
      </c>
      <c r="BH54" s="78">
        <v>144.80000000000001</v>
      </c>
      <c r="BI54" s="78">
        <v>147.5</v>
      </c>
      <c r="BJ54" s="78">
        <v>162.5</v>
      </c>
      <c r="BK54" s="78">
        <v>156.6</v>
      </c>
      <c r="BL54" s="78">
        <v>165.2</v>
      </c>
      <c r="BM54" s="78">
        <v>164</v>
      </c>
      <c r="BN54" s="78">
        <v>176.8</v>
      </c>
      <c r="BO54" s="78">
        <v>178.7</v>
      </c>
      <c r="BP54" s="78">
        <v>200.3</v>
      </c>
      <c r="BQ54" s="78">
        <v>187.9</v>
      </c>
    </row>
    <row r="55" spans="1:71" s="69" customFormat="1" ht="15">
      <c r="A55" s="69" t="s">
        <v>40</v>
      </c>
      <c r="B55" s="70">
        <f t="shared" ref="B55:F55" si="130">B54/B48</f>
        <v>0.74757729580064602</v>
      </c>
      <c r="C55" s="70">
        <f t="shared" si="130"/>
        <v>0.72512511663415047</v>
      </c>
      <c r="D55" s="70">
        <f t="shared" si="130"/>
        <v>0.71218495147422411</v>
      </c>
      <c r="E55" s="70">
        <f t="shared" si="130"/>
        <v>0.66259423931954375</v>
      </c>
      <c r="F55" s="70">
        <f t="shared" si="130"/>
        <v>0.64180856391636398</v>
      </c>
      <c r="G55" s="70">
        <f>G54/G48</f>
        <v>0.6471681429192333</v>
      </c>
      <c r="H55" s="70"/>
      <c r="I55" s="70">
        <f>I54/I48</f>
        <v>0.64710354264862402</v>
      </c>
      <c r="J55" s="70">
        <f t="shared" ref="J55:K55" si="131">J54/J$48</f>
        <v>0.64899639732372616</v>
      </c>
      <c r="K55" s="70">
        <f t="shared" si="131"/>
        <v>0.66631512339168941</v>
      </c>
      <c r="L55" s="70">
        <f t="shared" ref="L55" si="132">L54/L$48</f>
        <v>0.65037050424724385</v>
      </c>
      <c r="M55" s="70">
        <f t="shared" ref="M55" si="133">M54/M48</f>
        <v>0.6573630941622991</v>
      </c>
      <c r="N55" s="70">
        <f t="shared" ref="N55:O55" si="134">N54/N48</f>
        <v>0.66421583227905312</v>
      </c>
      <c r="O55" s="70">
        <f t="shared" si="134"/>
        <v>0.67093151563347198</v>
      </c>
      <c r="P55" s="70">
        <f t="shared" ref="P55:Q55" si="135">P54/P48</f>
        <v>0.67751288532080256</v>
      </c>
      <c r="Q55" s="70">
        <f t="shared" si="135"/>
        <v>0.68396262761438664</v>
      </c>
      <c r="AA55" s="69" t="s">
        <v>40</v>
      </c>
      <c r="AB55" s="70">
        <f>AB54/AB$48</f>
        <v>0.74572542745725423</v>
      </c>
      <c r="AC55" s="70">
        <f t="shared" ref="AC55:AS55" si="136">AC54/AC$48</f>
        <v>0.74257002351935009</v>
      </c>
      <c r="AD55" s="70">
        <f t="shared" si="136"/>
        <v>0.75895796106461022</v>
      </c>
      <c r="AE55" s="70">
        <f t="shared" si="136"/>
        <v>0.74260169870362092</v>
      </c>
      <c r="AF55" s="70">
        <f t="shared" si="136"/>
        <v>0.73166969147005445</v>
      </c>
      <c r="AG55" s="70">
        <f t="shared" si="136"/>
        <v>0.72280254777070063</v>
      </c>
      <c r="AH55" s="70">
        <f t="shared" si="136"/>
        <v>0.72759613755717434</v>
      </c>
      <c r="AI55" s="70">
        <f t="shared" si="136"/>
        <v>0.71872015281757395</v>
      </c>
      <c r="AJ55" s="70">
        <f t="shared" si="136"/>
        <v>0.71429752066115704</v>
      </c>
      <c r="AK55" s="70">
        <f t="shared" si="136"/>
        <v>0.71895424836601307</v>
      </c>
      <c r="AL55" s="70">
        <f t="shared" si="136"/>
        <v>0.70752733389402866</v>
      </c>
      <c r="AM55" s="70">
        <f t="shared" si="136"/>
        <v>0.70868717805930681</v>
      </c>
      <c r="AN55" s="70">
        <f t="shared" si="136"/>
        <v>0.67571020592214048</v>
      </c>
      <c r="AO55" s="70">
        <f t="shared" si="136"/>
        <v>0.67222352664944818</v>
      </c>
      <c r="AP55" s="70">
        <f t="shared" si="136"/>
        <v>0.65150564617314921</v>
      </c>
      <c r="AQ55" s="70">
        <f t="shared" si="136"/>
        <v>0.65048468398604109</v>
      </c>
      <c r="AR55" s="70">
        <f t="shared" si="136"/>
        <v>0.66589065255731916</v>
      </c>
      <c r="AS55" s="70">
        <f t="shared" si="136"/>
        <v>0.6253262004175365</v>
      </c>
      <c r="AT55" s="70">
        <f t="shared" ref="AT55:AU55" si="137">AT54/AT$48</f>
        <v>0.64758155901473125</v>
      </c>
      <c r="AU55" s="70">
        <f t="shared" si="137"/>
        <v>0.63131914893617025</v>
      </c>
      <c r="AV55" s="70">
        <f t="shared" ref="AV55:AW55" si="138">AV54/AV$48</f>
        <v>0.65036413862380715</v>
      </c>
      <c r="AW55" s="70">
        <f t="shared" si="138"/>
        <v>0.66967344142498286</v>
      </c>
      <c r="AX55" s="70">
        <f t="shared" ref="AX55:AY55" si="139">AX54/AX$48</f>
        <v>0.6464547395142215</v>
      </c>
      <c r="AY55" s="70">
        <f t="shared" si="139"/>
        <v>0.61999122091929515</v>
      </c>
      <c r="BA55" s="70">
        <f t="shared" ref="BA55:BD55" si="140">BA54/BA$48</f>
        <v>0.65057179161372303</v>
      </c>
      <c r="BB55" s="70">
        <f t="shared" si="140"/>
        <v>0.66956018518518512</v>
      </c>
      <c r="BC55" s="70">
        <f t="shared" si="140"/>
        <v>0.64647058823529413</v>
      </c>
      <c r="BD55" s="70">
        <f t="shared" si="140"/>
        <v>0.62031746031746038</v>
      </c>
      <c r="BE55" s="70">
        <f t="shared" ref="BE55:BF55" si="141">BE54/BE$48</f>
        <v>0.62925969447708574</v>
      </c>
      <c r="BF55" s="70">
        <f t="shared" si="141"/>
        <v>0.6376811594202898</v>
      </c>
      <c r="BG55" s="70">
        <f t="shared" ref="BG55:BH55" si="142">BG54/BG$48</f>
        <v>0.66799800299550671</v>
      </c>
      <c r="BH55" s="70">
        <f t="shared" si="142"/>
        <v>0.65639165911151409</v>
      </c>
      <c r="BI55" s="70">
        <f t="shared" ref="BI55:BJ55" si="143">BI54/BI$48</f>
        <v>0.66471383506083814</v>
      </c>
      <c r="BJ55" s="70">
        <f t="shared" si="143"/>
        <v>0.68623310810810811</v>
      </c>
      <c r="BK55" s="70">
        <f t="shared" ref="BK55:BL55" si="144">BK54/BK$48</f>
        <v>0.65909090909090906</v>
      </c>
      <c r="BL55" s="70">
        <f t="shared" si="144"/>
        <v>0.65581579992060335</v>
      </c>
      <c r="BM55" s="70">
        <f t="shared" ref="BM55:BN55" si="145">BM54/BM$48</f>
        <v>0.66075745366639804</v>
      </c>
      <c r="BN55" s="70">
        <f t="shared" si="145"/>
        <v>0.65119705340699818</v>
      </c>
      <c r="BO55" s="70">
        <f t="shared" ref="BO55:BP55" si="146">BO54/BO$48</f>
        <v>0.63798643341663686</v>
      </c>
      <c r="BP55" s="70">
        <f t="shared" si="146"/>
        <v>0.65286831812255541</v>
      </c>
      <c r="BQ55" s="70">
        <f t="shared" ref="BQ55" si="147">BQ54/BQ$48</f>
        <v>0.63976847122914549</v>
      </c>
    </row>
    <row r="56" spans="1:71" s="53" customFormat="1" ht="15"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AB56" s="57"/>
      <c r="AC56" s="57"/>
      <c r="AD56" s="57"/>
      <c r="AE56" s="57"/>
      <c r="AG56" s="57"/>
      <c r="AH56" s="57"/>
      <c r="AJ56" s="57"/>
      <c r="AK56" s="57"/>
      <c r="AL56" s="57"/>
      <c r="AM56" s="57"/>
      <c r="AN56" s="57"/>
      <c r="AO56" s="61"/>
      <c r="AP56" s="55"/>
      <c r="AQ56" s="61"/>
      <c r="AR56" s="61"/>
      <c r="AS56" s="61"/>
      <c r="AT56" s="61"/>
      <c r="AU56" s="61"/>
      <c r="AV56" s="61"/>
      <c r="AW56" s="61"/>
      <c r="AX56" s="61"/>
      <c r="AY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</row>
    <row r="57" spans="1:71" s="60" customFormat="1" ht="15">
      <c r="A57" s="60" t="s">
        <v>53</v>
      </c>
      <c r="B57" s="60">
        <f>SUM(AB57:AE57)</f>
        <v>-428.9</v>
      </c>
      <c r="C57" s="60">
        <f>SUM(AF57:AI57)</f>
        <v>-969.59999999999991</v>
      </c>
      <c r="D57" s="60">
        <f>SUM(AJ57:AM57)</f>
        <v>-994.5</v>
      </c>
      <c r="E57" s="60">
        <f>SUM(AN57:AQ57)</f>
        <v>-898.09999999999991</v>
      </c>
      <c r="F57" s="60">
        <f>SUM(AR57:AU57)</f>
        <v>-1096.5</v>
      </c>
      <c r="G57" s="60">
        <f>SUM(AV57:AY57)</f>
        <v>-1147.6999999999998</v>
      </c>
      <c r="I57" s="60">
        <v>-113.1</v>
      </c>
      <c r="J57" s="60">
        <v>-129</v>
      </c>
      <c r="K57" s="60">
        <v>-127.2</v>
      </c>
      <c r="L57" s="60">
        <v>-138.1</v>
      </c>
      <c r="M57" s="50">
        <f t="shared" ref="M57:Q57" si="148">M$48*M58</f>
        <v>-141.32567305873849</v>
      </c>
      <c r="N57" s="50">
        <f t="shared" si="148"/>
        <v>-142.57206769468729</v>
      </c>
      <c r="O57" s="50">
        <f t="shared" si="148"/>
        <v>-142.38166657145919</v>
      </c>
      <c r="P57" s="50">
        <f t="shared" si="148"/>
        <v>-141.18255386259642</v>
      </c>
      <c r="Q57" s="50">
        <f t="shared" si="148"/>
        <v>-139.29631144158199</v>
      </c>
      <c r="AA57" s="60" t="s">
        <v>53</v>
      </c>
      <c r="AB57" s="60">
        <v>196.7</v>
      </c>
      <c r="AC57" s="60">
        <v>-219.2</v>
      </c>
      <c r="AD57" s="60">
        <v>-200.1</v>
      </c>
      <c r="AE57" s="60">
        <v>-206.3</v>
      </c>
      <c r="AF57" s="60">
        <v>-211.4</v>
      </c>
      <c r="AG57" s="60">
        <v>-246.5</v>
      </c>
      <c r="AH57" s="60">
        <v>-242.5</v>
      </c>
      <c r="AI57" s="60">
        <v>-269.2</v>
      </c>
      <c r="AJ57" s="60">
        <v>-244.4</v>
      </c>
      <c r="AK57" s="60">
        <v>-249.3</v>
      </c>
      <c r="AL57" s="60">
        <v>-246.8</v>
      </c>
      <c r="AM57" s="60">
        <v>-254</v>
      </c>
      <c r="AN57" s="60">
        <v>-241.2</v>
      </c>
      <c r="AO57" s="60">
        <v>-231.8</v>
      </c>
      <c r="AP57" s="60">
        <v>-213.3</v>
      </c>
      <c r="AQ57" s="60">
        <v>-211.8</v>
      </c>
      <c r="AR57" s="60">
        <v>-247</v>
      </c>
      <c r="AS57" s="60">
        <v>-256.8</v>
      </c>
      <c r="AT57" s="60">
        <v>-282.5</v>
      </c>
      <c r="AU57" s="60">
        <v>-310.2</v>
      </c>
      <c r="AV57" s="60">
        <v>-284.39999999999998</v>
      </c>
      <c r="AW57" s="60">
        <v>-322.89999999999998</v>
      </c>
      <c r="AX57" s="60">
        <v>-280.5</v>
      </c>
      <c r="AY57" s="60">
        <v>-259.89999999999998</v>
      </c>
      <c r="BA57" s="60">
        <v>-28.1</v>
      </c>
      <c r="BB57" s="60">
        <v>-31.8</v>
      </c>
      <c r="BC57" s="60">
        <v>-27.5</v>
      </c>
      <c r="BD57" s="60">
        <v>-25.7</v>
      </c>
      <c r="BE57" s="60">
        <v>-27.3</v>
      </c>
      <c r="BF57" s="60">
        <v>-30.5</v>
      </c>
      <c r="BG57" s="60">
        <v>-34.1</v>
      </c>
      <c r="BH57" s="60">
        <v>-37</v>
      </c>
      <c r="BI57" s="60">
        <v>-35.9</v>
      </c>
      <c r="BJ57" s="60">
        <v>-31.9</v>
      </c>
      <c r="BK57" s="60">
        <v>-27</v>
      </c>
      <c r="BL57" s="60">
        <v>-32.4</v>
      </c>
      <c r="BM57" s="60">
        <v>-31.1</v>
      </c>
      <c r="BN57" s="60">
        <v>-33</v>
      </c>
      <c r="BO57" s="60">
        <v>-32.4</v>
      </c>
      <c r="BP57" s="60">
        <v>-41.6</v>
      </c>
      <c r="BQ57" s="60">
        <v>-36.5</v>
      </c>
    </row>
    <row r="58" spans="1:71" s="69" customFormat="1" ht="15">
      <c r="A58" s="69" t="s">
        <v>54</v>
      </c>
      <c r="B58" s="70">
        <f>B57/B48</f>
        <v>-0.10417020863187039</v>
      </c>
      <c r="C58" s="70">
        <f t="shared" ref="C58:E58" si="149">C57/C48</f>
        <v>-0.20561540419034691</v>
      </c>
      <c r="D58" s="70">
        <f t="shared" si="149"/>
        <v>-0.18349385586183992</v>
      </c>
      <c r="E58" s="70">
        <f t="shared" si="149"/>
        <v>-0.17361299052774018</v>
      </c>
      <c r="F58" s="70">
        <f t="shared" ref="F58:I58" si="150">F57/F48</f>
        <v>-0.17160698635282332</v>
      </c>
      <c r="G58" s="70">
        <f t="shared" si="150"/>
        <v>-0.17200965184419162</v>
      </c>
      <c r="H58" s="70"/>
      <c r="I58" s="70">
        <f t="shared" si="150"/>
        <v>-0.17196290101870151</v>
      </c>
      <c r="J58" s="70">
        <f t="shared" ref="J58:K58" si="151">J57/J$48</f>
        <v>-0.16598044261451364</v>
      </c>
      <c r="K58" s="70">
        <f t="shared" si="151"/>
        <v>-0.13414891373128032</v>
      </c>
      <c r="L58" s="70">
        <f t="shared" ref="L58" si="152">L57/L$48</f>
        <v>-0.12479667449846377</v>
      </c>
      <c r="M58" s="52">
        <f t="shared" ref="M58" si="153">L58*0.98</f>
        <v>-0.12230074100849449</v>
      </c>
      <c r="N58" s="52">
        <f t="shared" ref="N58" si="154">M58*0.98</f>
        <v>-0.1198547261883246</v>
      </c>
      <c r="O58" s="52">
        <f t="shared" ref="O58" si="155">N58*0.98</f>
        <v>-0.11745763166455811</v>
      </c>
      <c r="P58" s="52">
        <f t="shared" ref="P58:Q58" si="156">O58*0.98</f>
        <v>-0.11510847903126695</v>
      </c>
      <c r="Q58" s="52">
        <f t="shared" si="156"/>
        <v>-0.1128063094506416</v>
      </c>
      <c r="AA58" s="69" t="s">
        <v>54</v>
      </c>
      <c r="AB58" s="70">
        <f>AB57/AB$48</f>
        <v>0.19668033196680329</v>
      </c>
      <c r="AC58" s="70">
        <f t="shared" ref="AC58:AF58" si="157">AC57/AC$48</f>
        <v>-0.23433825101560829</v>
      </c>
      <c r="AD58" s="70">
        <f t="shared" si="157"/>
        <v>-0.18818771748330668</v>
      </c>
      <c r="AE58" s="70">
        <f t="shared" si="157"/>
        <v>-0.1844434510505141</v>
      </c>
      <c r="AF58" s="70">
        <f t="shared" si="157"/>
        <v>-0.19183303085299455</v>
      </c>
      <c r="AG58" s="70">
        <f>AG57/AG$48</f>
        <v>-0.20934182590233547</v>
      </c>
      <c r="AH58" s="70">
        <f t="shared" ref="AH58:AT58" si="158">AH57/AH$48</f>
        <v>-0.20540403184821279</v>
      </c>
      <c r="AI58" s="70">
        <f t="shared" si="158"/>
        <v>-0.21426297357529447</v>
      </c>
      <c r="AJ58" s="70">
        <f t="shared" si="158"/>
        <v>-0.20198347107438017</v>
      </c>
      <c r="AK58" s="70">
        <f t="shared" si="158"/>
        <v>-0.18516042780748662</v>
      </c>
      <c r="AL58" s="70">
        <f t="shared" si="158"/>
        <v>-0.17297448836557333</v>
      </c>
      <c r="AM58" s="70">
        <f t="shared" si="158"/>
        <v>-0.17680634832242798</v>
      </c>
      <c r="AN58" s="70">
        <f t="shared" si="158"/>
        <v>-0.18127160679392756</v>
      </c>
      <c r="AO58" s="70">
        <f t="shared" si="158"/>
        <v>-0.1814197385927839</v>
      </c>
      <c r="AP58" s="70">
        <f t="shared" si="158"/>
        <v>-0.16726787954830616</v>
      </c>
      <c r="AQ58" s="70">
        <f t="shared" si="158"/>
        <v>-0.16424970918960838</v>
      </c>
      <c r="AR58" s="70">
        <f t="shared" si="158"/>
        <v>-0.17425044091710759</v>
      </c>
      <c r="AS58" s="70">
        <f t="shared" si="158"/>
        <v>-0.16753653444676411</v>
      </c>
      <c r="AT58" s="70">
        <f t="shared" si="158"/>
        <v>-0.16848571598974174</v>
      </c>
      <c r="AU58" s="70">
        <f t="shared" ref="AU58:AV58" si="159">AU57/AU$48</f>
        <v>-0.17599999999999999</v>
      </c>
      <c r="AV58" s="70">
        <f t="shared" si="159"/>
        <v>-0.17855349070818682</v>
      </c>
      <c r="AW58" s="70">
        <f t="shared" ref="AW58:AX58" si="160">AW57/AW$48</f>
        <v>-0.18434574103676638</v>
      </c>
      <c r="AX58" s="70">
        <f t="shared" si="160"/>
        <v>-0.16183003519298447</v>
      </c>
      <c r="AY58" s="70">
        <f t="shared" ref="AY58" si="161">AY57/AY$48</f>
        <v>-0.16297736251332537</v>
      </c>
      <c r="BA58" s="70">
        <f t="shared" ref="BA58:BD58" si="162">BA57/BA$48</f>
        <v>-0.17852604828462515</v>
      </c>
      <c r="BB58" s="70">
        <f t="shared" si="162"/>
        <v>-0.18402777777777776</v>
      </c>
      <c r="BC58" s="70">
        <f t="shared" si="162"/>
        <v>-0.16176470588235295</v>
      </c>
      <c r="BD58" s="70">
        <f t="shared" si="162"/>
        <v>-0.16317460317460317</v>
      </c>
      <c r="BE58" s="70">
        <f t="shared" ref="BE58:BF58" si="163">BE57/BE$48</f>
        <v>-0.16039952996474738</v>
      </c>
      <c r="BF58" s="70">
        <f t="shared" si="163"/>
        <v>-0.16371443907675789</v>
      </c>
      <c r="BG58" s="70">
        <f t="shared" ref="BG58:BH58" si="164">BG57/BG$48</f>
        <v>-0.17024463305042437</v>
      </c>
      <c r="BH58" s="70">
        <f t="shared" si="164"/>
        <v>-0.16772438803263826</v>
      </c>
      <c r="BI58" s="70">
        <f t="shared" ref="BI58:BJ58" si="165">BI57/BI$48</f>
        <v>-0.16178458765209552</v>
      </c>
      <c r="BJ58" s="70">
        <f t="shared" si="165"/>
        <v>-0.13471283783783783</v>
      </c>
      <c r="BK58" s="70">
        <f t="shared" ref="BK58:BL58" si="166">BK57/BK$48</f>
        <v>-0.11363636363636363</v>
      </c>
      <c r="BL58" s="70">
        <f t="shared" si="166"/>
        <v>-0.12862246923382295</v>
      </c>
      <c r="BM58" s="70">
        <f t="shared" ref="BM58:BN58" si="167">BM57/BM$48</f>
        <v>-0.12530217566478646</v>
      </c>
      <c r="BN58" s="70">
        <f t="shared" si="167"/>
        <v>-0.12154696132596685</v>
      </c>
      <c r="BO58" s="70">
        <f t="shared" ref="BO58:BP58" si="168">BO57/BO$48</f>
        <v>-0.11567297393787931</v>
      </c>
      <c r="BP58" s="70">
        <f t="shared" si="168"/>
        <v>-0.13559322033898305</v>
      </c>
      <c r="BQ58" s="70">
        <f t="shared" ref="BQ58" si="169">BQ57/BQ$48</f>
        <v>-0.12427647259107934</v>
      </c>
    </row>
    <row r="59" spans="1:71" s="53" customFormat="1" ht="15"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AB59" s="57"/>
      <c r="AC59" s="57"/>
      <c r="AD59" s="57"/>
      <c r="AE59" s="57"/>
      <c r="AG59" s="57"/>
      <c r="AH59" s="57"/>
      <c r="AJ59" s="57"/>
      <c r="AK59" s="57"/>
      <c r="AL59" s="57"/>
      <c r="AM59" s="57"/>
      <c r="AN59" s="57"/>
      <c r="AO59" s="57"/>
      <c r="AP59" s="57"/>
      <c r="AQ59" s="57"/>
      <c r="AR59" s="57"/>
      <c r="AS59" s="61"/>
      <c r="AT59" s="57"/>
      <c r="AU59" s="57"/>
      <c r="AV59" s="57"/>
      <c r="AW59" s="57"/>
      <c r="AX59" s="57"/>
      <c r="AY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</row>
    <row r="60" spans="1:71" s="60" customFormat="1" ht="15">
      <c r="A60" s="60" t="s">
        <v>55</v>
      </c>
      <c r="B60" s="60">
        <f>SUM(AB60:AE60)</f>
        <v>-1490.9</v>
      </c>
      <c r="C60" s="60">
        <f>SUM(AF60:AI60)</f>
        <v>-1300</v>
      </c>
      <c r="D60" s="60">
        <f>SUM(AJ60:AM60)</f>
        <v>-1360.2</v>
      </c>
      <c r="E60" s="60">
        <f>SUM(AN60:AQ60)</f>
        <v>-1299.8</v>
      </c>
      <c r="F60" s="60">
        <f>SUM(AR60:AU60)</f>
        <v>-1520.1999999999998</v>
      </c>
      <c r="G60" s="60">
        <f>SUM(AV60:AY60)</f>
        <v>-1610.4</v>
      </c>
      <c r="I60" s="60">
        <f>I63-I57</f>
        <v>-158.80000000000004</v>
      </c>
      <c r="J60" s="60">
        <f>J63-J57</f>
        <v>-203</v>
      </c>
      <c r="K60" s="60">
        <f>K63-K57</f>
        <v>-241.89999999999998</v>
      </c>
      <c r="L60" s="60">
        <f>L63-L57</f>
        <v>-265.70000000000005</v>
      </c>
      <c r="M60" s="50">
        <f t="shared" ref="M60:Q60" si="170">M$48*M61</f>
        <v>-271.90609219193936</v>
      </c>
      <c r="N60" s="50">
        <f t="shared" si="170"/>
        <v>-274.30411576016235</v>
      </c>
      <c r="O60" s="50">
        <f t="shared" si="170"/>
        <v>-273.93779006543599</v>
      </c>
      <c r="P60" s="50">
        <f t="shared" si="170"/>
        <v>-271.63073541847842</v>
      </c>
      <c r="Q60" s="50">
        <f t="shared" si="170"/>
        <v>-268.00166509796048</v>
      </c>
      <c r="AA60" s="60" t="s">
        <v>55</v>
      </c>
      <c r="AB60" s="60">
        <f>AB63-AB57</f>
        <v>-647.69999999999993</v>
      </c>
      <c r="AC60" s="60">
        <f t="shared" ref="AC60:AR60" si="171">AC63-AC57</f>
        <v>-267.8</v>
      </c>
      <c r="AD60" s="60">
        <f t="shared" si="171"/>
        <v>-278</v>
      </c>
      <c r="AE60" s="60">
        <f t="shared" si="171"/>
        <v>-297.39999999999998</v>
      </c>
      <c r="AF60" s="60">
        <f t="shared" si="171"/>
        <v>-293.39999999999998</v>
      </c>
      <c r="AG60" s="60">
        <f t="shared" si="171"/>
        <v>-330.20000000000005</v>
      </c>
      <c r="AH60" s="60">
        <f t="shared" si="171"/>
        <v>-331.4</v>
      </c>
      <c r="AI60" s="60">
        <f t="shared" si="171"/>
        <v>-345.00000000000006</v>
      </c>
      <c r="AJ60" s="60">
        <f t="shared" si="171"/>
        <v>-337.19999999999993</v>
      </c>
      <c r="AK60" s="60">
        <f t="shared" si="171"/>
        <v>-339.09999999999997</v>
      </c>
      <c r="AL60" s="60">
        <f t="shared" si="171"/>
        <v>-339.2</v>
      </c>
      <c r="AM60" s="60">
        <f>AM63-AM57</f>
        <v>-344.70000000000005</v>
      </c>
      <c r="AN60" s="60">
        <f t="shared" si="171"/>
        <v>-312.10000000000008</v>
      </c>
      <c r="AO60" s="60">
        <f>AO63-AO57</f>
        <v>-339.7</v>
      </c>
      <c r="AP60" s="60">
        <f>AP63-AP57</f>
        <v>-313.2999999999999</v>
      </c>
      <c r="AQ60" s="60">
        <f t="shared" si="171"/>
        <v>-334.7</v>
      </c>
      <c r="AR60" s="60">
        <f t="shared" si="171"/>
        <v>-344</v>
      </c>
      <c r="AS60" s="60">
        <f t="shared" ref="AS60:AX60" si="172">AS63-AS57</f>
        <v>-397.49999999999994</v>
      </c>
      <c r="AT60" s="60">
        <f t="shared" si="172"/>
        <v>-386.69999999999993</v>
      </c>
      <c r="AU60" s="60">
        <f t="shared" si="172"/>
        <v>-392.00000000000006</v>
      </c>
      <c r="AV60" s="60">
        <f t="shared" si="172"/>
        <v>-389.80000000000007</v>
      </c>
      <c r="AW60" s="60">
        <f t="shared" si="172"/>
        <v>-377.80000000000007</v>
      </c>
      <c r="AX60" s="60">
        <f t="shared" si="172"/>
        <v>-421.5</v>
      </c>
      <c r="AY60" s="60">
        <f>AY63-AY57</f>
        <v>-421.30000000000007</v>
      </c>
      <c r="BA60" s="60">
        <f t="shared" ref="BA60:BC60" si="173">BA63-BA57</f>
        <v>-38.500000000000007</v>
      </c>
      <c r="BB60" s="60">
        <f t="shared" si="173"/>
        <v>-37.300000000000011</v>
      </c>
      <c r="BC60" s="60">
        <f t="shared" si="173"/>
        <v>-41.400000000000006</v>
      </c>
      <c r="BD60" s="60">
        <f t="shared" ref="BD60:BI60" si="174">BD63-BD57</f>
        <v>-41.600000000000009</v>
      </c>
      <c r="BE60" s="60">
        <f t="shared" si="174"/>
        <v>-46.399999999999991</v>
      </c>
      <c r="BF60" s="60">
        <f t="shared" si="174"/>
        <v>-49</v>
      </c>
      <c r="BG60" s="60">
        <f t="shared" si="174"/>
        <v>-51.100000000000016</v>
      </c>
      <c r="BH60" s="60">
        <f t="shared" si="174"/>
        <v>-56.700000000000017</v>
      </c>
      <c r="BI60" s="60">
        <f t="shared" si="174"/>
        <v>-57.300000000000004</v>
      </c>
      <c r="BJ60" s="60">
        <f t="shared" ref="BJ60:BK60" si="175">BJ63-BJ57</f>
        <v>-63.000000000000007</v>
      </c>
      <c r="BK60" s="60">
        <f t="shared" si="175"/>
        <v>-60.699999999999989</v>
      </c>
      <c r="BL60" s="60">
        <f t="shared" ref="BL60:BM60" si="176">BL63-BL57</f>
        <v>-60.899999999999984</v>
      </c>
      <c r="BM60" s="60">
        <f t="shared" si="176"/>
        <v>-61.4</v>
      </c>
      <c r="BN60" s="60">
        <f t="shared" ref="BN60:BO60" si="177">BN63-BN57</f>
        <v>-66.100000000000023</v>
      </c>
      <c r="BO60" s="60">
        <f t="shared" si="177"/>
        <v>-66</v>
      </c>
      <c r="BP60" s="60">
        <f t="shared" ref="BP60:BQ60" si="178">BP63-BP57</f>
        <v>-72.300000000000011</v>
      </c>
      <c r="BQ60" s="60">
        <f t="shared" si="178"/>
        <v>-73.7</v>
      </c>
    </row>
    <row r="61" spans="1:71" s="69" customFormat="1" ht="15">
      <c r="A61" s="69" t="s">
        <v>56</v>
      </c>
      <c r="B61" s="70">
        <f>B60/B48</f>
        <v>-0.36210623466835062</v>
      </c>
      <c r="C61" s="70">
        <f t="shared" ref="C61:E61" si="179">C60/C48</f>
        <v>-0.2756807193146153</v>
      </c>
      <c r="D61" s="70">
        <f t="shared" si="179"/>
        <v>-0.25096867043064319</v>
      </c>
      <c r="E61" s="70">
        <f t="shared" si="179"/>
        <v>-0.25126618983181903</v>
      </c>
      <c r="F61" s="70">
        <f t="shared" ref="F61:I61" si="180">F60/F48</f>
        <v>-0.23791786653311628</v>
      </c>
      <c r="G61" s="70">
        <f t="shared" si="180"/>
        <v>-0.24135605413425656</v>
      </c>
      <c r="H61" s="70"/>
      <c r="I61" s="70">
        <f t="shared" si="180"/>
        <v>-0.24144746845066145</v>
      </c>
      <c r="J61" s="70">
        <f t="shared" ref="J61:K61" si="181">J60/J$48</f>
        <v>-0.26119402985074625</v>
      </c>
      <c r="K61" s="70">
        <f t="shared" si="181"/>
        <v>-0.25511495465091749</v>
      </c>
      <c r="L61" s="70">
        <f t="shared" ref="L61" si="182">L60/L$48</f>
        <v>-0.24010482559190319</v>
      </c>
      <c r="M61" s="52">
        <f t="shared" ref="M61" si="183">L61*0.98</f>
        <v>-0.23530272908006511</v>
      </c>
      <c r="N61" s="52">
        <f t="shared" ref="N61" si="184">M61*0.98</f>
        <v>-0.2305966744984638</v>
      </c>
      <c r="O61" s="52">
        <f t="shared" ref="O61" si="185">N61*0.98</f>
        <v>-0.22598474100849453</v>
      </c>
      <c r="P61" s="52">
        <f t="shared" ref="P61:Q61" si="186">O61*0.98</f>
        <v>-0.22146504618832463</v>
      </c>
      <c r="Q61" s="52">
        <f t="shared" si="186"/>
        <v>-0.21703574526455813</v>
      </c>
      <c r="AA61" s="69" t="s">
        <v>56</v>
      </c>
      <c r="AB61" s="70">
        <f t="shared" ref="AB61:AS61" si="187">AB60/AB$48</f>
        <v>-0.64763523647635224</v>
      </c>
      <c r="AC61" s="70">
        <f t="shared" si="187"/>
        <v>-0.28629463331195215</v>
      </c>
      <c r="AD61" s="70">
        <f t="shared" si="187"/>
        <v>-0.26145020220069598</v>
      </c>
      <c r="AE61" s="70">
        <f t="shared" si="187"/>
        <v>-0.26589181940098344</v>
      </c>
      <c r="AF61" s="70">
        <f t="shared" si="187"/>
        <v>-0.26624319419237746</v>
      </c>
      <c r="AG61" s="70">
        <f t="shared" si="187"/>
        <v>-0.28042462845010618</v>
      </c>
      <c r="AH61" s="70">
        <f t="shared" si="187"/>
        <v>-0.28070472641029987</v>
      </c>
      <c r="AI61" s="70">
        <f t="shared" si="187"/>
        <v>-0.27459407831900673</v>
      </c>
      <c r="AJ61" s="70">
        <f t="shared" si="187"/>
        <v>-0.27867768595041315</v>
      </c>
      <c r="AK61" s="70">
        <f t="shared" si="187"/>
        <v>-0.25185680332739152</v>
      </c>
      <c r="AL61" s="70">
        <f t="shared" si="187"/>
        <v>-0.23773479114101487</v>
      </c>
      <c r="AM61" s="70">
        <f>AM60/AM$48</f>
        <v>-0.23994152860921625</v>
      </c>
      <c r="AN61" s="70">
        <f t="shared" si="187"/>
        <v>-0.23455583947091546</v>
      </c>
      <c r="AO61" s="70">
        <f t="shared" si="187"/>
        <v>-0.26586835720435154</v>
      </c>
      <c r="AP61" s="70">
        <f t="shared" si="187"/>
        <v>-0.24568695106649929</v>
      </c>
      <c r="AQ61" s="70">
        <f t="shared" si="187"/>
        <v>-0.25955796820473048</v>
      </c>
      <c r="AR61" s="70">
        <f t="shared" si="187"/>
        <v>-0.24268077601410934</v>
      </c>
      <c r="AS61" s="70">
        <f t="shared" si="187"/>
        <v>-0.25932933194154484</v>
      </c>
      <c r="AT61" s="70">
        <f t="shared" ref="AT61:AU61" si="188">AT60/AT$48</f>
        <v>-0.2306315977813562</v>
      </c>
      <c r="AU61" s="70">
        <f t="shared" si="188"/>
        <v>-0.22241134751773053</v>
      </c>
      <c r="AV61" s="70">
        <f t="shared" ref="AV61:AW61" si="189">AV60/AV$48</f>
        <v>-0.24472626820693125</v>
      </c>
      <c r="AW61" s="70">
        <f t="shared" si="189"/>
        <v>-0.21568851335921449</v>
      </c>
      <c r="AX61" s="70">
        <f t="shared" ref="AX61:AY61" si="190">AX60/AX$48</f>
        <v>-0.24317775341833497</v>
      </c>
      <c r="AY61" s="70">
        <f t="shared" si="190"/>
        <v>-0.26418762149620623</v>
      </c>
      <c r="BA61" s="70">
        <f t="shared" ref="BA61:BD61" si="191">BA60/BA$48</f>
        <v>-0.24459974587039393</v>
      </c>
      <c r="BB61" s="70">
        <f t="shared" si="191"/>
        <v>-0.21585648148148154</v>
      </c>
      <c r="BC61" s="70">
        <f t="shared" si="191"/>
        <v>-0.24352941176470591</v>
      </c>
      <c r="BD61" s="70">
        <f t="shared" si="191"/>
        <v>-0.26412698412698415</v>
      </c>
      <c r="BE61" s="70">
        <f t="shared" ref="BE61:BF61" si="192">BE60/BE$48</f>
        <v>-0.27262044653348999</v>
      </c>
      <c r="BF61" s="70">
        <f t="shared" si="192"/>
        <v>-0.26301663982823403</v>
      </c>
      <c r="BG61" s="70">
        <f t="shared" ref="BG61:BH61" si="193">BG60/BG$48</f>
        <v>-0.25511732401397907</v>
      </c>
      <c r="BH61" s="70">
        <f t="shared" si="193"/>
        <v>-0.25702629193109711</v>
      </c>
      <c r="BI61" s="70">
        <f t="shared" ref="BI61:BJ61" si="194">BI60/BI$48</f>
        <v>-0.25822442541685448</v>
      </c>
      <c r="BJ61" s="70">
        <f t="shared" si="194"/>
        <v>-0.26604729729729731</v>
      </c>
      <c r="BK61" s="70">
        <f t="shared" ref="BK61:BL61" si="195">BK60/BK$48</f>
        <v>-0.2554713804713804</v>
      </c>
      <c r="BL61" s="70">
        <f t="shared" si="195"/>
        <v>-0.24176260420801898</v>
      </c>
      <c r="BM61" s="70">
        <f t="shared" ref="BM61:BN61" si="196">BM60/BM$48</f>
        <v>-0.24738114423851734</v>
      </c>
      <c r="BN61" s="70">
        <f t="shared" si="196"/>
        <v>-0.24346224677716399</v>
      </c>
      <c r="BO61" s="70">
        <f t="shared" ref="BO61:BP61" si="197">BO60/BO$48</f>
        <v>-0.23563013209568009</v>
      </c>
      <c r="BP61" s="70">
        <f t="shared" si="197"/>
        <v>-0.23565840938722296</v>
      </c>
      <c r="BQ61" s="70">
        <f t="shared" ref="BQ61" si="198">BQ60/BQ$48</f>
        <v>-0.25093632958801498</v>
      </c>
    </row>
    <row r="62" spans="1:71" s="53" customFormat="1" ht="15"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AB62" s="57"/>
      <c r="AC62" s="57"/>
      <c r="AD62" s="57"/>
      <c r="AE62" s="57"/>
      <c r="AF62" s="57"/>
      <c r="AG62" s="57"/>
      <c r="AH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</row>
    <row r="63" spans="1:71" s="50" customFormat="1" ht="15">
      <c r="A63" s="50" t="s">
        <v>57</v>
      </c>
      <c r="B63" s="50">
        <f t="shared" ref="B63:G63" si="199">B66-B54</f>
        <v>-1919.7</v>
      </c>
      <c r="C63" s="50">
        <f t="shared" si="199"/>
        <v>-2270</v>
      </c>
      <c r="D63" s="50">
        <f t="shared" si="199"/>
        <v>-2354.6999999999998</v>
      </c>
      <c r="E63" s="50">
        <f t="shared" si="199"/>
        <v>-2197.8999999999996</v>
      </c>
      <c r="F63" s="50">
        <f t="shared" si="199"/>
        <v>-2616.5999999999995</v>
      </c>
      <c r="G63" s="50">
        <f t="shared" si="199"/>
        <v>-2758.1000000000004</v>
      </c>
      <c r="I63" s="50">
        <f>I66-I54</f>
        <v>-271.90000000000003</v>
      </c>
      <c r="J63" s="50">
        <f t="shared" ref="J63:K63" si="200">J66-J54</f>
        <v>-332</v>
      </c>
      <c r="K63" s="50">
        <f t="shared" si="200"/>
        <v>-369.09999999999997</v>
      </c>
      <c r="L63" s="50">
        <f t="shared" ref="L63" si="201">L66-L54</f>
        <v>-403.80000000000007</v>
      </c>
      <c r="M63" s="50">
        <f t="shared" ref="M63" si="202">M57+M60</f>
        <v>-413.23176525067788</v>
      </c>
      <c r="N63" s="50">
        <f t="shared" ref="N63:O63" si="203">N57+N60</f>
        <v>-416.87618345484964</v>
      </c>
      <c r="O63" s="50">
        <f t="shared" si="203"/>
        <v>-416.31945663689521</v>
      </c>
      <c r="P63" s="50">
        <f t="shared" ref="P63:Q63" si="204">P57+P60</f>
        <v>-412.81328928107484</v>
      </c>
      <c r="Q63" s="50">
        <f t="shared" si="204"/>
        <v>-407.29797653954245</v>
      </c>
      <c r="AA63" s="50" t="s">
        <v>57</v>
      </c>
      <c r="AB63" s="50">
        <f>AB66-AB54</f>
        <v>-450.99999999999994</v>
      </c>
      <c r="AC63" s="50">
        <f>AC66-AC54</f>
        <v>-487</v>
      </c>
      <c r="AD63" s="50">
        <f t="shared" ref="AD63:AN63" si="205">AD66-AD54</f>
        <v>-478.1</v>
      </c>
      <c r="AE63" s="50">
        <f t="shared" si="205"/>
        <v>-503.7</v>
      </c>
      <c r="AF63" s="50">
        <f t="shared" si="205"/>
        <v>-504.79999999999995</v>
      </c>
      <c r="AG63" s="50">
        <f t="shared" si="205"/>
        <v>-576.70000000000005</v>
      </c>
      <c r="AH63" s="50">
        <f t="shared" si="205"/>
        <v>-573.9</v>
      </c>
      <c r="AI63" s="50">
        <f t="shared" si="205"/>
        <v>-614.20000000000005</v>
      </c>
      <c r="AJ63" s="50">
        <f t="shared" si="205"/>
        <v>-581.59999999999991</v>
      </c>
      <c r="AK63" s="50">
        <f t="shared" si="205"/>
        <v>-588.4</v>
      </c>
      <c r="AL63" s="50">
        <f t="shared" si="205"/>
        <v>-586</v>
      </c>
      <c r="AM63" s="50">
        <f>AM66-AM54</f>
        <v>-598.70000000000005</v>
      </c>
      <c r="AN63" s="50">
        <f t="shared" si="205"/>
        <v>-553.30000000000007</v>
      </c>
      <c r="AO63" s="50">
        <f>AO66-AO54</f>
        <v>-571.5</v>
      </c>
      <c r="AP63" s="50">
        <f>AP66-AP54</f>
        <v>-526.59999999999991</v>
      </c>
      <c r="AQ63" s="50">
        <f t="shared" ref="AQ63:AR63" si="206">AQ66-AQ54</f>
        <v>-546.5</v>
      </c>
      <c r="AR63" s="50">
        <f t="shared" si="206"/>
        <v>-591</v>
      </c>
      <c r="AS63" s="50">
        <f t="shared" ref="AS63:AX63" si="207">AS66-AS54</f>
        <v>-654.29999999999995</v>
      </c>
      <c r="AT63" s="50">
        <f t="shared" si="207"/>
        <v>-669.19999999999993</v>
      </c>
      <c r="AU63" s="50">
        <f t="shared" si="207"/>
        <v>-702.2</v>
      </c>
      <c r="AV63" s="50">
        <f t="shared" si="207"/>
        <v>-674.2</v>
      </c>
      <c r="AW63" s="50">
        <f t="shared" si="207"/>
        <v>-700.7</v>
      </c>
      <c r="AX63" s="50">
        <f t="shared" si="207"/>
        <v>-702</v>
      </c>
      <c r="AY63" s="50">
        <f t="shared" ref="AY63" si="208">AY66-AY54</f>
        <v>-681.2</v>
      </c>
      <c r="BA63" s="50">
        <f t="shared" ref="BA63:BD63" si="209">BA66-BA54</f>
        <v>-66.600000000000009</v>
      </c>
      <c r="BB63" s="50">
        <f t="shared" si="209"/>
        <v>-69.100000000000009</v>
      </c>
      <c r="BC63" s="50">
        <f t="shared" si="209"/>
        <v>-68.900000000000006</v>
      </c>
      <c r="BD63" s="50">
        <f t="shared" si="209"/>
        <v>-67.300000000000011</v>
      </c>
      <c r="BE63" s="50">
        <f t="shared" ref="BE63:BF63" si="210">BE66-BE54</f>
        <v>-73.699999999999989</v>
      </c>
      <c r="BF63" s="50">
        <f t="shared" si="210"/>
        <v>-79.5</v>
      </c>
      <c r="BG63" s="50">
        <f t="shared" ref="BG63:BH63" si="211">BG66-BG54</f>
        <v>-85.200000000000017</v>
      </c>
      <c r="BH63" s="50">
        <f t="shared" si="211"/>
        <v>-93.700000000000017</v>
      </c>
      <c r="BI63" s="50">
        <f t="shared" ref="BI63:BJ63" si="212">BI66-BI54</f>
        <v>-93.2</v>
      </c>
      <c r="BJ63" s="50">
        <f t="shared" si="212"/>
        <v>-94.9</v>
      </c>
      <c r="BK63" s="50">
        <f t="shared" ref="BK63:BL63" si="213">BK66-BK54</f>
        <v>-87.699999999999989</v>
      </c>
      <c r="BL63" s="50">
        <f t="shared" si="213"/>
        <v>-93.299999999999983</v>
      </c>
      <c r="BM63" s="50">
        <f t="shared" ref="BM63:BN63" si="214">BM66-BM54</f>
        <v>-92.5</v>
      </c>
      <c r="BN63" s="50">
        <f t="shared" si="214"/>
        <v>-99.100000000000023</v>
      </c>
      <c r="BO63" s="50">
        <f t="shared" ref="BO63:BP63" si="215">BO66-BO54</f>
        <v>-98.399999999999991</v>
      </c>
      <c r="BP63" s="50">
        <f t="shared" si="215"/>
        <v>-113.9</v>
      </c>
      <c r="BQ63" s="50">
        <f t="shared" ref="BQ63" si="216">BQ66-BQ54</f>
        <v>-110.2</v>
      </c>
      <c r="BR63" s="60"/>
      <c r="BS63" s="60"/>
    </row>
    <row r="64" spans="1:71" s="69" customFormat="1" ht="15">
      <c r="A64" s="69" t="s">
        <v>58</v>
      </c>
      <c r="B64" s="70">
        <f t="shared" ref="B64:I64" si="217">B63/B48</f>
        <v>-0.46625215553882399</v>
      </c>
      <c r="C64" s="70">
        <f t="shared" si="217"/>
        <v>-0.48138094834167439</v>
      </c>
      <c r="D64" s="70">
        <f t="shared" si="217"/>
        <v>-0.43446252629248305</v>
      </c>
      <c r="E64" s="70">
        <f t="shared" si="217"/>
        <v>-0.42487918035955918</v>
      </c>
      <c r="F64" s="70">
        <f t="shared" si="217"/>
        <v>-0.40950920245398764</v>
      </c>
      <c r="G64" s="70">
        <f t="shared" si="217"/>
        <v>-0.41336570597844824</v>
      </c>
      <c r="H64" s="70"/>
      <c r="I64" s="70">
        <f t="shared" si="217"/>
        <v>-0.41341036946936294</v>
      </c>
      <c r="J64" s="70">
        <f t="shared" ref="J64:K64" si="218">J63/J$48</f>
        <v>-0.42717447246525986</v>
      </c>
      <c r="K64" s="70">
        <f t="shared" si="218"/>
        <v>-0.38926386838219779</v>
      </c>
      <c r="L64" s="70">
        <f t="shared" ref="L64" si="219">L63/L$48</f>
        <v>-0.36490150009036698</v>
      </c>
      <c r="M64" s="70">
        <f t="shared" ref="M64" si="220">M63/M48</f>
        <v>-0.35760347008855964</v>
      </c>
      <c r="N64" s="70">
        <f t="shared" ref="N64:O64" si="221">N63/N48</f>
        <v>-0.35045140068678837</v>
      </c>
      <c r="O64" s="70">
        <f t="shared" si="221"/>
        <v>-0.34344237267305266</v>
      </c>
      <c r="P64" s="70">
        <f t="shared" ref="P64:Q64" si="222">P63/P48</f>
        <v>-0.33657352521959161</v>
      </c>
      <c r="Q64" s="70">
        <f t="shared" si="222"/>
        <v>-0.32984205471519973</v>
      </c>
      <c r="AA64" s="69" t="s">
        <v>58</v>
      </c>
      <c r="AB64" s="70">
        <f t="shared" ref="AB64:AS64" si="223">AB63/AB$48</f>
        <v>-0.450954904509549</v>
      </c>
      <c r="AC64" s="70">
        <f t="shared" si="223"/>
        <v>-0.52063288432756039</v>
      </c>
      <c r="AD64" s="70">
        <f t="shared" si="223"/>
        <v>-0.44963791968400268</v>
      </c>
      <c r="AE64" s="70">
        <f t="shared" si="223"/>
        <v>-0.45033527045149752</v>
      </c>
      <c r="AF64" s="70">
        <f t="shared" si="223"/>
        <v>-0.45807622504537199</v>
      </c>
      <c r="AG64" s="70">
        <f t="shared" si="223"/>
        <v>-0.48976645435244165</v>
      </c>
      <c r="AH64" s="70">
        <f t="shared" si="223"/>
        <v>-0.48610875825851263</v>
      </c>
      <c r="AI64" s="70">
        <f t="shared" si="223"/>
        <v>-0.48885705189430118</v>
      </c>
      <c r="AJ64" s="70">
        <f t="shared" si="223"/>
        <v>-0.48066115702479334</v>
      </c>
      <c r="AK64" s="70">
        <f t="shared" si="223"/>
        <v>-0.43701723113487817</v>
      </c>
      <c r="AL64" s="70">
        <f t="shared" si="223"/>
        <v>-0.4107092795065882</v>
      </c>
      <c r="AM64" s="70">
        <f t="shared" si="223"/>
        <v>-0.41674787693164422</v>
      </c>
      <c r="AN64" s="70">
        <f t="shared" si="223"/>
        <v>-0.41582744626484303</v>
      </c>
      <c r="AO64" s="70">
        <f t="shared" si="223"/>
        <v>-0.44728809579713547</v>
      </c>
      <c r="AP64" s="70">
        <f t="shared" si="223"/>
        <v>-0.41295483061480542</v>
      </c>
      <c r="AQ64" s="70">
        <f t="shared" si="223"/>
        <v>-0.42380767739433889</v>
      </c>
      <c r="AR64" s="70">
        <f t="shared" si="223"/>
        <v>-0.41693121693121693</v>
      </c>
      <c r="AS64" s="70">
        <f t="shared" si="223"/>
        <v>-0.42686586638830898</v>
      </c>
      <c r="AT64" s="70">
        <f t="shared" ref="AT64:AU64" si="224">AT63/AT$48</f>
        <v>-0.39911731377109794</v>
      </c>
      <c r="AU64" s="70">
        <f t="shared" si="224"/>
        <v>-0.3984113475177305</v>
      </c>
      <c r="AV64" s="70">
        <f t="shared" ref="AV64:AW64" si="225">AV63/AV$48</f>
        <v>-0.4232797589151181</v>
      </c>
      <c r="AW64" s="70">
        <f t="shared" si="225"/>
        <v>-0.40003425439598084</v>
      </c>
      <c r="AX64" s="70">
        <f t="shared" ref="AX64:AY64" si="226">AX63/AX$48</f>
        <v>-0.40500778861131947</v>
      </c>
      <c r="AY64" s="70">
        <f t="shared" si="226"/>
        <v>-0.42716498400953157</v>
      </c>
      <c r="BA64" s="70">
        <f t="shared" ref="BA64:BD64" si="227">BA63/BA$48</f>
        <v>-0.42312579415501911</v>
      </c>
      <c r="BB64" s="70">
        <f t="shared" si="227"/>
        <v>-0.3998842592592593</v>
      </c>
      <c r="BC64" s="70">
        <f t="shared" si="227"/>
        <v>-0.40529411764705886</v>
      </c>
      <c r="BD64" s="70">
        <f t="shared" si="227"/>
        <v>-0.42730158730158735</v>
      </c>
      <c r="BE64" s="70">
        <f t="shared" ref="BE64:BF64" si="228">BE63/BE$48</f>
        <v>-0.43301997649823731</v>
      </c>
      <c r="BF64" s="70">
        <f t="shared" si="228"/>
        <v>-0.4267310789049919</v>
      </c>
      <c r="BG64" s="70">
        <f t="shared" ref="BG64:BH64" si="229">BG63/BG$48</f>
        <v>-0.42536195706440344</v>
      </c>
      <c r="BH64" s="70">
        <f t="shared" si="229"/>
        <v>-0.42475067996373533</v>
      </c>
      <c r="BI64" s="70">
        <f t="shared" ref="BI64:BJ64" si="230">BI63/BI$48</f>
        <v>-0.42000901306895</v>
      </c>
      <c r="BJ64" s="70">
        <f t="shared" si="230"/>
        <v>-0.40076013513513514</v>
      </c>
      <c r="BK64" s="70">
        <f t="shared" ref="BK64:BL64" si="231">BK63/BK$48</f>
        <v>-0.36910774410774405</v>
      </c>
      <c r="BL64" s="70">
        <f t="shared" si="231"/>
        <v>-0.37038507344184191</v>
      </c>
      <c r="BM64" s="70">
        <f t="shared" ref="BM64:BN64" si="232">BM63/BM$48</f>
        <v>-0.37268331990330378</v>
      </c>
      <c r="BN64" s="70">
        <f t="shared" si="232"/>
        <v>-0.36500920810313081</v>
      </c>
      <c r="BO64" s="70">
        <f t="shared" ref="BO64:BP64" si="233">BO63/BO$48</f>
        <v>-0.35130310603355941</v>
      </c>
      <c r="BP64" s="70">
        <f t="shared" si="233"/>
        <v>-0.37125162972620601</v>
      </c>
      <c r="BQ64" s="70">
        <f t="shared" ref="BQ64" si="234">BQ63/BQ$48</f>
        <v>-0.37521280217909436</v>
      </c>
    </row>
    <row r="65" spans="1:71" s="53" customFormat="1" ht="15"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AB65" s="57"/>
      <c r="AC65" s="57"/>
      <c r="AD65" s="57"/>
      <c r="AE65" s="57"/>
      <c r="AF65" s="57"/>
      <c r="AG65" s="57"/>
      <c r="AH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</row>
    <row r="66" spans="1:71" s="50" customFormat="1" ht="15">
      <c r="A66" s="64" t="s">
        <v>10</v>
      </c>
      <c r="B66" s="64">
        <f>B72+211.9</f>
        <v>1158.3</v>
      </c>
      <c r="C66" s="65">
        <v>1149.4000000000001</v>
      </c>
      <c r="D66" s="64">
        <v>1505.2</v>
      </c>
      <c r="E66" s="64">
        <v>1229.7</v>
      </c>
      <c r="F66" s="64">
        <v>1484.3</v>
      </c>
      <c r="G66" s="64">
        <v>1560</v>
      </c>
      <c r="H66" s="64"/>
      <c r="I66" s="64">
        <v>153.69999999999999</v>
      </c>
      <c r="J66" s="64">
        <f t="shared" ref="J66:K66" si="235">J72-J69</f>
        <v>172.39999999999998</v>
      </c>
      <c r="K66" s="64">
        <f t="shared" si="235"/>
        <v>262.7</v>
      </c>
      <c r="L66" s="64">
        <f t="shared" ref="L66" si="236">L72-L69</f>
        <v>315.89999999999998</v>
      </c>
      <c r="M66" s="64">
        <f t="shared" ref="M66" si="237">M54+M63</f>
        <v>346.38981153117663</v>
      </c>
      <c r="N66" s="64">
        <f t="shared" ref="N66:O66" si="238">N54+N63</f>
        <v>373.23554275922345</v>
      </c>
      <c r="O66" s="64">
        <f t="shared" si="238"/>
        <v>396.9810160307627</v>
      </c>
      <c r="P66" s="64">
        <f t="shared" ref="P66:Q66" si="239">P54+P63</f>
        <v>418.16806178364618</v>
      </c>
      <c r="Q66" s="64">
        <f t="shared" si="239"/>
        <v>437.27775379461298</v>
      </c>
      <c r="AA66" s="64" t="s">
        <v>10</v>
      </c>
      <c r="AB66" s="64">
        <f>AB72-AB69</f>
        <v>294.8</v>
      </c>
      <c r="AC66" s="64">
        <f t="shared" ref="AC66:AF66" si="240">AC72-AC69</f>
        <v>207.60000000000002</v>
      </c>
      <c r="AD66" s="64">
        <f t="shared" si="240"/>
        <v>328.9</v>
      </c>
      <c r="AE66" s="64">
        <f>AE72-AE69</f>
        <v>326.90000000000003</v>
      </c>
      <c r="AF66" s="64">
        <f t="shared" si="240"/>
        <v>301.5</v>
      </c>
      <c r="AG66" s="64">
        <f>AG72-AG69</f>
        <v>274.39999999999998</v>
      </c>
      <c r="AH66" s="64">
        <f t="shared" ref="AH66:AN66" si="241">AH72-AH69</f>
        <v>285.10000000000002</v>
      </c>
      <c r="AI66" s="64">
        <f t="shared" si="241"/>
        <v>288.8</v>
      </c>
      <c r="AJ66" s="64">
        <f t="shared" si="241"/>
        <v>282.7</v>
      </c>
      <c r="AK66" s="64">
        <f t="shared" si="241"/>
        <v>379.6</v>
      </c>
      <c r="AL66" s="64">
        <f t="shared" si="241"/>
        <v>423.5</v>
      </c>
      <c r="AM66" s="64">
        <f>AM72-AM69</f>
        <v>419.4</v>
      </c>
      <c r="AN66" s="64">
        <f t="shared" si="241"/>
        <v>345.79999999999995</v>
      </c>
      <c r="AO66" s="64">
        <f>AO72-AO69</f>
        <v>287.39999999999998</v>
      </c>
      <c r="AP66" s="64">
        <f>AP72-AP69</f>
        <v>304.2</v>
      </c>
      <c r="AQ66" s="64">
        <f t="shared" ref="AQ66:AR66" si="242">AQ72-AQ69</f>
        <v>292.3</v>
      </c>
      <c r="AR66" s="64">
        <f t="shared" si="242"/>
        <v>352.90000000000003</v>
      </c>
      <c r="AS66" s="64">
        <f t="shared" ref="AS66:AX66" si="243">AS72-AS69</f>
        <v>304.2</v>
      </c>
      <c r="AT66" s="64">
        <f t="shared" si="243"/>
        <v>416.6</v>
      </c>
      <c r="AU66" s="64">
        <f t="shared" si="243"/>
        <v>410.5</v>
      </c>
      <c r="AV66" s="64">
        <f t="shared" si="243"/>
        <v>361.70000000000005</v>
      </c>
      <c r="AW66" s="64">
        <f t="shared" si="243"/>
        <v>472.29999999999995</v>
      </c>
      <c r="AX66" s="64">
        <f t="shared" si="243"/>
        <v>418.5</v>
      </c>
      <c r="AY66" s="64">
        <f t="shared" ref="AY66" si="244">AY72-AY69</f>
        <v>307.5</v>
      </c>
      <c r="BA66" s="64">
        <f t="shared" ref="BA66:BC66" si="245">BA72-BA69</f>
        <v>35.799999999999997</v>
      </c>
      <c r="BB66" s="64">
        <f t="shared" si="245"/>
        <v>46.599999999999994</v>
      </c>
      <c r="BC66" s="64">
        <f t="shared" si="245"/>
        <v>41</v>
      </c>
      <c r="BD66" s="64">
        <f>BD72-BD69</f>
        <v>30.4</v>
      </c>
      <c r="BE66" s="64">
        <f t="shared" ref="BE66:BF66" si="246">BE72-BE69</f>
        <v>33.400000000000006</v>
      </c>
      <c r="BF66" s="64">
        <f t="shared" si="246"/>
        <v>39.299999999999997</v>
      </c>
      <c r="BG66" s="64">
        <f t="shared" ref="BG66:BH66" si="247">BG72-BG69</f>
        <v>48.599999999999994</v>
      </c>
      <c r="BH66" s="64">
        <f t="shared" si="247"/>
        <v>51.1</v>
      </c>
      <c r="BI66" s="64">
        <f t="shared" ref="BI66:BJ66" si="248">BI72-BI69</f>
        <v>54.3</v>
      </c>
      <c r="BJ66" s="64">
        <f t="shared" si="248"/>
        <v>67.599999999999994</v>
      </c>
      <c r="BK66" s="64">
        <f t="shared" ref="BK66:BL66" si="249">BK72-BK69</f>
        <v>68.900000000000006</v>
      </c>
      <c r="BL66" s="64">
        <f t="shared" si="249"/>
        <v>71.900000000000006</v>
      </c>
      <c r="BM66" s="64">
        <f t="shared" ref="BM66:BN66" si="250">BM72-BM69</f>
        <v>71.5</v>
      </c>
      <c r="BN66" s="64">
        <f t="shared" si="250"/>
        <v>77.699999999999989</v>
      </c>
      <c r="BO66" s="64">
        <f t="shared" ref="BO66:BP66" si="251">BO72-BO69</f>
        <v>80.3</v>
      </c>
      <c r="BP66" s="64">
        <f t="shared" si="251"/>
        <v>86.4</v>
      </c>
      <c r="BQ66" s="64">
        <f t="shared" ref="BQ66" si="252">BQ72-BQ69</f>
        <v>77.7</v>
      </c>
      <c r="BR66" s="60"/>
      <c r="BS66" s="60"/>
    </row>
    <row r="67" spans="1:71" s="69" customFormat="1" ht="15">
      <c r="A67" s="69" t="s">
        <v>9</v>
      </c>
      <c r="B67" s="70">
        <f t="shared" ref="B67:M67" si="253">B66/B48</f>
        <v>0.28132514026182204</v>
      </c>
      <c r="C67" s="70">
        <f t="shared" si="253"/>
        <v>0.24374416829247603</v>
      </c>
      <c r="D67" s="70">
        <f t="shared" si="253"/>
        <v>0.27772242518174101</v>
      </c>
      <c r="E67" s="70">
        <f t="shared" si="253"/>
        <v>0.23771505895998454</v>
      </c>
      <c r="F67" s="70">
        <f t="shared" ref="F67:I67" si="254">F66/F48</f>
        <v>0.23229936146237634</v>
      </c>
      <c r="G67" s="70">
        <f t="shared" si="254"/>
        <v>0.23380243694078504</v>
      </c>
      <c r="H67" s="70"/>
      <c r="I67" s="70">
        <f t="shared" si="254"/>
        <v>0.23369317317926103</v>
      </c>
      <c r="J67" s="70">
        <f t="shared" ref="J67:K67" si="255">J66/J$48</f>
        <v>0.22182192485846625</v>
      </c>
      <c r="K67" s="70">
        <f t="shared" si="255"/>
        <v>0.27705125500949163</v>
      </c>
      <c r="L67" s="70">
        <f t="shared" ref="L67" si="256">L66/L$48</f>
        <v>0.28546900415687693</v>
      </c>
      <c r="M67" s="70">
        <f t="shared" si="253"/>
        <v>0.29975962407373941</v>
      </c>
      <c r="N67" s="70">
        <f t="shared" ref="N67:O67" si="257">N66/N48</f>
        <v>0.31376443159226469</v>
      </c>
      <c r="O67" s="70">
        <f t="shared" si="257"/>
        <v>0.32748914296041937</v>
      </c>
      <c r="P67" s="70">
        <f t="shared" ref="P67:Q67" si="258">P66/P48</f>
        <v>0.34093936010121101</v>
      </c>
      <c r="Q67" s="70">
        <f t="shared" si="258"/>
        <v>0.35412057289918691</v>
      </c>
      <c r="AA67" s="69" t="s">
        <v>9</v>
      </c>
      <c r="AB67" s="70">
        <f>AB66/AB$48</f>
        <v>0.29477052294770523</v>
      </c>
      <c r="AC67" s="70">
        <f t="shared" ref="AC67:AS67" si="259">AC66/AC$48</f>
        <v>0.22193713919178965</v>
      </c>
      <c r="AD67" s="70">
        <f t="shared" si="259"/>
        <v>0.30932004138060754</v>
      </c>
      <c r="AE67" s="70">
        <f t="shared" si="259"/>
        <v>0.2922664282521234</v>
      </c>
      <c r="AF67" s="70">
        <f t="shared" si="259"/>
        <v>0.27359346642468241</v>
      </c>
      <c r="AG67" s="70">
        <f t="shared" si="259"/>
        <v>0.23303609341825901</v>
      </c>
      <c r="AH67" s="70">
        <f t="shared" si="259"/>
        <v>0.24148737929866174</v>
      </c>
      <c r="AI67" s="70">
        <f t="shared" si="259"/>
        <v>0.22986310092327283</v>
      </c>
      <c r="AJ67" s="70">
        <f t="shared" si="259"/>
        <v>0.23363636363636361</v>
      </c>
      <c r="AK67" s="70">
        <f t="shared" si="259"/>
        <v>0.2819370172311349</v>
      </c>
      <c r="AL67" s="70">
        <f t="shared" si="259"/>
        <v>0.29681805438744041</v>
      </c>
      <c r="AM67" s="70">
        <f t="shared" si="259"/>
        <v>0.29193930112766253</v>
      </c>
      <c r="AN67" s="70">
        <f t="shared" si="259"/>
        <v>0.25988275965729746</v>
      </c>
      <c r="AO67" s="70">
        <f t="shared" si="259"/>
        <v>0.22493543085231271</v>
      </c>
      <c r="AP67" s="70">
        <f t="shared" si="259"/>
        <v>0.23855081555834376</v>
      </c>
      <c r="AQ67" s="70">
        <f t="shared" si="259"/>
        <v>0.22667700659170223</v>
      </c>
      <c r="AR67" s="70">
        <f t="shared" si="259"/>
        <v>0.24895943562610232</v>
      </c>
      <c r="AS67" s="70">
        <f t="shared" si="259"/>
        <v>0.19846033402922755</v>
      </c>
      <c r="AT67" s="70">
        <f t="shared" ref="AT67:AU67" si="260">AT66/AT$48</f>
        <v>0.24846424524363334</v>
      </c>
      <c r="AU67" s="70">
        <f t="shared" si="260"/>
        <v>0.23290780141843972</v>
      </c>
      <c r="AV67" s="70">
        <f t="shared" ref="AV67:AW67" si="261">AV66/AV$48</f>
        <v>0.22708437970868914</v>
      </c>
      <c r="AW67" s="70">
        <f t="shared" si="261"/>
        <v>0.26963918702900203</v>
      </c>
      <c r="AX67" s="70">
        <f t="shared" ref="AX67:AY67" si="262">AX66/AX$48</f>
        <v>0.241446950902902</v>
      </c>
      <c r="AY67" s="70">
        <f t="shared" si="262"/>
        <v>0.19282623690976358</v>
      </c>
      <c r="BA67" s="70">
        <f t="shared" ref="BA67:BD67" si="263">BA66/BA$48</f>
        <v>0.22744599745870392</v>
      </c>
      <c r="BB67" s="70">
        <f t="shared" si="263"/>
        <v>0.26967592592592587</v>
      </c>
      <c r="BC67" s="70">
        <f t="shared" si="263"/>
        <v>0.2411764705882353</v>
      </c>
      <c r="BD67" s="70">
        <f t="shared" si="263"/>
        <v>0.193015873015873</v>
      </c>
      <c r="BE67" s="70">
        <f t="shared" ref="BE67:BF67" si="264">BE66/BE$48</f>
        <v>0.19623971797884845</v>
      </c>
      <c r="BF67" s="70">
        <f t="shared" si="264"/>
        <v>0.21095008051529787</v>
      </c>
      <c r="BG67" s="70">
        <f t="shared" ref="BG67:BH67" si="265">BG66/BG$48</f>
        <v>0.2426360459311033</v>
      </c>
      <c r="BH67" s="70">
        <f t="shared" si="265"/>
        <v>0.23164097914777879</v>
      </c>
      <c r="BI67" s="70">
        <f t="shared" ref="BI67:BJ67" si="266">BI66/BI$48</f>
        <v>0.24470482199188823</v>
      </c>
      <c r="BJ67" s="70">
        <f t="shared" si="266"/>
        <v>0.28547297297297292</v>
      </c>
      <c r="BK67" s="70">
        <f t="shared" ref="BK67:BL67" si="267">BK66/BK$48</f>
        <v>0.28998316498316501</v>
      </c>
      <c r="BL67" s="70">
        <f t="shared" si="267"/>
        <v>0.28543072647876144</v>
      </c>
      <c r="BM67" s="70">
        <f t="shared" ref="BM67:BN67" si="268">BM66/BM$48</f>
        <v>0.28807413376309426</v>
      </c>
      <c r="BN67" s="70">
        <f t="shared" si="268"/>
        <v>0.28618784530386737</v>
      </c>
      <c r="BO67" s="70">
        <f t="shared" ref="BO67:BP67" si="269">BO66/BO$48</f>
        <v>0.28668332738307745</v>
      </c>
      <c r="BP67" s="70">
        <f t="shared" si="269"/>
        <v>0.2816166883963494</v>
      </c>
      <c r="BQ67" s="70">
        <f t="shared" ref="BQ67" si="270">BQ66/BQ$48</f>
        <v>0.26455566905005107</v>
      </c>
    </row>
    <row r="68" spans="1:71" s="53" customFormat="1" ht="15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</row>
    <row r="69" spans="1:71" s="60" customFormat="1" ht="15">
      <c r="A69" s="60" t="s">
        <v>44</v>
      </c>
      <c r="B69" s="60">
        <f>SUM(AB69:AE69)</f>
        <v>-211.8</v>
      </c>
      <c r="C69" s="60">
        <f>SUM(AF69:AI69)</f>
        <v>-267.60000000000002</v>
      </c>
      <c r="D69" s="60">
        <f>SUM(AJ69:AM69)</f>
        <v>-311.39999999999998</v>
      </c>
      <c r="E69" s="60">
        <f>SUM(AN69:AQ69)</f>
        <v>-364.6</v>
      </c>
      <c r="F69" s="60">
        <f>SUM(AO69:AR69)</f>
        <v>-366.3</v>
      </c>
      <c r="G69" s="60">
        <f>SUM(AV69:AY69)</f>
        <v>-366.29999999999995</v>
      </c>
      <c r="I69" s="60">
        <v>-36.1</v>
      </c>
      <c r="J69" s="60">
        <v>-41.2</v>
      </c>
      <c r="K69" s="60">
        <v>-52.2</v>
      </c>
      <c r="L69" s="60">
        <v>-59.2</v>
      </c>
      <c r="M69" s="50">
        <f t="shared" ref="M69:Q69" si="271">M$48*M70</f>
        <v>-60.582764989698184</v>
      </c>
      <c r="N69" s="50">
        <f t="shared" si="271"/>
        <v>-61.117063052320702</v>
      </c>
      <c r="O69" s="50">
        <f t="shared" si="271"/>
        <v>-61.03544287494848</v>
      </c>
      <c r="P69" s="50">
        <f t="shared" si="271"/>
        <v>-60.521413386428016</v>
      </c>
      <c r="Q69" s="50">
        <f t="shared" si="271"/>
        <v>-59.712828655623866</v>
      </c>
      <c r="AA69" s="60" t="s">
        <v>44</v>
      </c>
      <c r="AB69" s="60">
        <v>-44.7</v>
      </c>
      <c r="AC69" s="60">
        <v>-49.3</v>
      </c>
      <c r="AD69" s="60">
        <v>-56</v>
      </c>
      <c r="AE69" s="60">
        <v>-61.8</v>
      </c>
      <c r="AF69" s="60">
        <v>-60.6</v>
      </c>
      <c r="AG69" s="60">
        <v>-67.5</v>
      </c>
      <c r="AH69" s="60">
        <v>-69.099999999999994</v>
      </c>
      <c r="AI69" s="60">
        <v>-70.400000000000006</v>
      </c>
      <c r="AJ69" s="60">
        <v>-71.3</v>
      </c>
      <c r="AK69" s="60">
        <v>-78.900000000000006</v>
      </c>
      <c r="AL69" s="60">
        <v>-83.3</v>
      </c>
      <c r="AM69" s="60">
        <v>-77.900000000000006</v>
      </c>
      <c r="AN69" s="60">
        <v>-90.6</v>
      </c>
      <c r="AO69" s="60">
        <v>-90.5</v>
      </c>
      <c r="AP69" s="60">
        <v>-91.7</v>
      </c>
      <c r="AQ69" s="60">
        <v>-91.8</v>
      </c>
      <c r="AR69" s="60">
        <v>-92.3</v>
      </c>
      <c r="AS69" s="60">
        <v>-86.5</v>
      </c>
      <c r="AT69" s="60">
        <v>-87.5</v>
      </c>
      <c r="AU69" s="60">
        <v>-92.7</v>
      </c>
      <c r="AV69" s="60">
        <v>-85.6</v>
      </c>
      <c r="AW69" s="60">
        <v>-88.9</v>
      </c>
      <c r="AX69" s="60">
        <v>-94.9</v>
      </c>
      <c r="AY69" s="60">
        <v>-96.9</v>
      </c>
      <c r="BA69" s="60">
        <v>-8.5</v>
      </c>
      <c r="BB69" s="60">
        <v>-8.8000000000000007</v>
      </c>
      <c r="BC69" s="60">
        <v>-9.3000000000000007</v>
      </c>
      <c r="BD69" s="60">
        <v>-9.6</v>
      </c>
      <c r="BE69" s="60">
        <v>-9.8000000000000007</v>
      </c>
      <c r="BF69" s="60">
        <v>-10.1</v>
      </c>
      <c r="BG69" s="60">
        <v>-10.199999999999999</v>
      </c>
      <c r="BH69" s="60">
        <v>-11.1</v>
      </c>
      <c r="BI69" s="60">
        <v>-11.3</v>
      </c>
      <c r="BJ69" s="60">
        <v>-13.1</v>
      </c>
      <c r="BK69" s="60">
        <v>-12.9</v>
      </c>
      <c r="BL69" s="60">
        <v>-14.9</v>
      </c>
      <c r="BM69" s="60">
        <v>-13.6</v>
      </c>
      <c r="BN69" s="60">
        <v>-13.6</v>
      </c>
      <c r="BO69" s="60">
        <v>-15.8</v>
      </c>
      <c r="BP69" s="60">
        <v>-16.2</v>
      </c>
      <c r="BQ69" s="60">
        <v>-13.7</v>
      </c>
    </row>
    <row r="70" spans="1:71" s="69" customFormat="1" ht="15">
      <c r="A70" s="69" t="s">
        <v>45</v>
      </c>
      <c r="B70" s="70">
        <f>B69/B48</f>
        <v>-5.1441478638913851E-2</v>
      </c>
      <c r="C70" s="70">
        <f t="shared" ref="C70:E70" si="272">C69/C48</f>
        <v>-5.6747815760454665E-2</v>
      </c>
      <c r="D70" s="70">
        <f t="shared" si="272"/>
        <v>-5.7455994686150771E-2</v>
      </c>
      <c r="E70" s="70">
        <f t="shared" si="272"/>
        <v>-7.0481345447515956E-2</v>
      </c>
      <c r="F70" s="70">
        <f t="shared" ref="F70:I70" si="273">F69/F48</f>
        <v>-5.7327532239889817E-2</v>
      </c>
      <c r="G70" s="70">
        <f t="shared" si="273"/>
        <v>-5.4898610673980476E-2</v>
      </c>
      <c r="H70" s="70"/>
      <c r="I70" s="70">
        <f t="shared" si="273"/>
        <v>-5.4888246921088638E-2</v>
      </c>
      <c r="J70" s="70">
        <f t="shared" ref="J70:K70" si="274">J69/J$48</f>
        <v>-5.301080802882141E-2</v>
      </c>
      <c r="K70" s="70">
        <f t="shared" si="274"/>
        <v>-5.5051676861421643E-2</v>
      </c>
      <c r="L70" s="70">
        <f t="shared" ref="L70" si="275">L69/L$48</f>
        <v>-5.3497198626423284E-2</v>
      </c>
      <c r="M70" s="52">
        <f t="shared" ref="M70" si="276">L70*0.98</f>
        <v>-5.242725465389482E-2</v>
      </c>
      <c r="N70" s="52">
        <f t="shared" ref="N70" si="277">M70*0.98</f>
        <v>-5.1378709560816922E-2</v>
      </c>
      <c r="O70" s="52">
        <f t="shared" ref="O70" si="278">N70*0.98</f>
        <v>-5.0351135369600585E-2</v>
      </c>
      <c r="P70" s="52">
        <f t="shared" ref="P70:Q70" si="279">O70*0.98</f>
        <v>-4.9344112662208575E-2</v>
      </c>
      <c r="Q70" s="52">
        <f t="shared" si="279"/>
        <v>-4.8357230408964405E-2</v>
      </c>
      <c r="AA70" s="69" t="s">
        <v>45</v>
      </c>
      <c r="AB70" s="70">
        <f>AB69/AB$48</f>
        <v>-4.4695530446955303E-2</v>
      </c>
      <c r="AC70" s="70">
        <f t="shared" ref="AC70:AS70" si="280">AC69/AC$48</f>
        <v>-5.270472525122942E-2</v>
      </c>
      <c r="AD70" s="70">
        <f t="shared" si="280"/>
        <v>-5.2666227781435156E-2</v>
      </c>
      <c r="AE70" s="70">
        <f t="shared" si="280"/>
        <v>-5.5252570406794814E-2</v>
      </c>
      <c r="AF70" s="70">
        <f t="shared" si="280"/>
        <v>-5.4990925589836662E-2</v>
      </c>
      <c r="AG70" s="70">
        <f t="shared" si="280"/>
        <v>-5.7324840764331211E-2</v>
      </c>
      <c r="AH70" s="70">
        <f t="shared" si="280"/>
        <v>-5.8529561240047434E-2</v>
      </c>
      <c r="AI70" s="70">
        <f t="shared" si="280"/>
        <v>-5.603311047437122E-2</v>
      </c>
      <c r="AJ70" s="70">
        <f t="shared" si="280"/>
        <v>-5.8925619834710743E-2</v>
      </c>
      <c r="AK70" s="70">
        <f t="shared" si="280"/>
        <v>-5.8600713012477719E-2</v>
      </c>
      <c r="AL70" s="70">
        <f t="shared" si="280"/>
        <v>-5.8382394168769274E-2</v>
      </c>
      <c r="AM70" s="70">
        <f t="shared" si="280"/>
        <v>-5.4225254072114724E-2</v>
      </c>
      <c r="AN70" s="70">
        <f t="shared" si="280"/>
        <v>-6.8089583646475271E-2</v>
      </c>
      <c r="AO70" s="70">
        <f t="shared" si="280"/>
        <v>-7.0830398372074818E-2</v>
      </c>
      <c r="AP70" s="70">
        <f t="shared" si="280"/>
        <v>-7.1910288582183193E-2</v>
      </c>
      <c r="AQ70" s="70">
        <f t="shared" si="280"/>
        <v>-7.1190383869716947E-2</v>
      </c>
      <c r="AR70" s="70">
        <f t="shared" si="280"/>
        <v>-6.5114638447971773E-2</v>
      </c>
      <c r="AS70" s="70">
        <f t="shared" si="280"/>
        <v>-5.6432672233820459E-2</v>
      </c>
      <c r="AT70" s="70">
        <f t="shared" ref="AT70:AU70" si="281">AT69/AT$48</f>
        <v>-5.218584123576072E-2</v>
      </c>
      <c r="AU70" s="70">
        <f t="shared" si="281"/>
        <v>-5.2595744680851063E-2</v>
      </c>
      <c r="AV70" s="70">
        <f t="shared" ref="AV70:AW70" si="282">AV69/AV$48</f>
        <v>-5.3741838272225013E-2</v>
      </c>
      <c r="AW70" s="70">
        <f t="shared" si="282"/>
        <v>-5.0753596711577989E-2</v>
      </c>
      <c r="AX70" s="70">
        <f t="shared" ref="AX70:AY70" si="283">AX69/AX$48</f>
        <v>-5.4751052904863561E-2</v>
      </c>
      <c r="AY70" s="70">
        <f t="shared" si="283"/>
        <v>-6.0763780021320629E-2</v>
      </c>
      <c r="BA70" s="70">
        <f t="shared" ref="BA70:BD70" si="284">BA69/BA$48</f>
        <v>-5.4002541296060989E-2</v>
      </c>
      <c r="BB70" s="70">
        <f t="shared" si="284"/>
        <v>-5.092592592592593E-2</v>
      </c>
      <c r="BC70" s="70">
        <f t="shared" si="284"/>
        <v>-5.4705882352941181E-2</v>
      </c>
      <c r="BD70" s="70">
        <f t="shared" si="284"/>
        <v>-6.0952380952380952E-2</v>
      </c>
      <c r="BE70" s="70">
        <f t="shared" ref="BE70:BF70" si="285">BE69/BE$48</f>
        <v>-5.7579318448883678E-2</v>
      </c>
      <c r="BF70" s="70">
        <f t="shared" si="285"/>
        <v>-5.4213633923778849E-2</v>
      </c>
      <c r="BG70" s="70">
        <f t="shared" ref="BG70:BH70" si="286">BG69/BG$48</f>
        <v>-5.0923614578132798E-2</v>
      </c>
      <c r="BH70" s="70">
        <f t="shared" si="286"/>
        <v>-5.0317316409791479E-2</v>
      </c>
      <c r="BI70" s="70">
        <f t="shared" ref="BI70:BJ70" si="287">BI69/BI$48</f>
        <v>-5.0923839567372689E-2</v>
      </c>
      <c r="BJ70" s="70">
        <f t="shared" si="287"/>
        <v>-5.5320945945945943E-2</v>
      </c>
      <c r="BK70" s="70">
        <f t="shared" ref="BK70:BL70" si="288">BK69/BK$48</f>
        <v>-5.4292929292929296E-2</v>
      </c>
      <c r="BL70" s="70">
        <f t="shared" si="288"/>
        <v>-5.9150456530369197E-2</v>
      </c>
      <c r="BM70" s="70">
        <f t="shared" ref="BM70:BN70" si="289">BM69/BM$48</f>
        <v>-5.4794520547945209E-2</v>
      </c>
      <c r="BN70" s="70">
        <f t="shared" si="289"/>
        <v>-5.009208103130755E-2</v>
      </c>
      <c r="BO70" s="70">
        <f t="shared" ref="BO70:BP70" si="290">BO69/BO$48</f>
        <v>-5.6408425562299178E-2</v>
      </c>
      <c r="BP70" s="70">
        <f t="shared" si="290"/>
        <v>-5.2803129074315509E-2</v>
      </c>
      <c r="BQ70" s="70">
        <f t="shared" ref="BQ70" si="291">BQ69/BQ$48</f>
        <v>-4.664623765747361E-2</v>
      </c>
    </row>
    <row r="71" spans="1:71" s="53" customFormat="1" ht="15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1:71" s="50" customFormat="1" ht="15">
      <c r="A72" s="64" t="s">
        <v>8</v>
      </c>
      <c r="B72" s="64">
        <v>946.4</v>
      </c>
      <c r="C72" s="65">
        <v>882.2</v>
      </c>
      <c r="D72" s="64">
        <v>1193.7</v>
      </c>
      <c r="E72" s="64">
        <v>865</v>
      </c>
      <c r="F72" s="64">
        <v>1125.2</v>
      </c>
      <c r="G72" s="64">
        <v>1193.7</v>
      </c>
      <c r="H72" s="64"/>
      <c r="I72" s="64">
        <v>117.6</v>
      </c>
      <c r="J72" s="64">
        <v>131.19999999999999</v>
      </c>
      <c r="K72" s="64">
        <v>210.5</v>
      </c>
      <c r="L72" s="64">
        <v>256.7</v>
      </c>
      <c r="M72" s="64">
        <f t="shared" ref="M72" si="292">M66+M69</f>
        <v>285.80704654147843</v>
      </c>
      <c r="N72" s="64">
        <f t="shared" ref="N72:O72" si="293">N66+N69</f>
        <v>312.11847970690275</v>
      </c>
      <c r="O72" s="64">
        <f t="shared" si="293"/>
        <v>335.9455731558142</v>
      </c>
      <c r="P72" s="64">
        <f t="shared" ref="P72:Q72" si="294">P66+P69</f>
        <v>357.64664839721814</v>
      </c>
      <c r="Q72" s="64">
        <f t="shared" si="294"/>
        <v>377.56492513898911</v>
      </c>
      <c r="AA72" s="64" t="s">
        <v>8</v>
      </c>
      <c r="AB72" s="64">
        <v>250.1</v>
      </c>
      <c r="AC72" s="64">
        <v>158.30000000000001</v>
      </c>
      <c r="AD72" s="64">
        <v>272.89999999999998</v>
      </c>
      <c r="AE72" s="64">
        <v>265.10000000000002</v>
      </c>
      <c r="AF72" s="64">
        <v>240.9</v>
      </c>
      <c r="AG72" s="64">
        <v>206.9</v>
      </c>
      <c r="AH72" s="64">
        <v>216</v>
      </c>
      <c r="AI72" s="64">
        <v>218.4</v>
      </c>
      <c r="AJ72" s="64">
        <v>211.4</v>
      </c>
      <c r="AK72" s="64">
        <v>300.7</v>
      </c>
      <c r="AL72" s="64">
        <v>340.2</v>
      </c>
      <c r="AM72" s="64">
        <v>341.5</v>
      </c>
      <c r="AN72" s="64">
        <v>255.2</v>
      </c>
      <c r="AO72" s="64">
        <v>196.9</v>
      </c>
      <c r="AP72" s="64">
        <v>212.5</v>
      </c>
      <c r="AQ72" s="64">
        <v>200.5</v>
      </c>
      <c r="AR72" s="64">
        <v>260.60000000000002</v>
      </c>
      <c r="AS72" s="64">
        <v>217.7</v>
      </c>
      <c r="AT72" s="64">
        <v>329.1</v>
      </c>
      <c r="AU72" s="64">
        <v>317.8</v>
      </c>
      <c r="AV72" s="64">
        <v>276.10000000000002</v>
      </c>
      <c r="AW72" s="64">
        <v>383.4</v>
      </c>
      <c r="AX72" s="64">
        <v>323.60000000000002</v>
      </c>
      <c r="AY72" s="64">
        <v>210.6</v>
      </c>
      <c r="BA72" s="64">
        <v>27.3</v>
      </c>
      <c r="BB72" s="64">
        <v>37.799999999999997</v>
      </c>
      <c r="BC72" s="64">
        <v>31.7</v>
      </c>
      <c r="BD72" s="64">
        <v>20.8</v>
      </c>
      <c r="BE72" s="64">
        <v>23.6</v>
      </c>
      <c r="BF72" s="64">
        <v>29.2</v>
      </c>
      <c r="BG72" s="64">
        <v>38.4</v>
      </c>
      <c r="BH72" s="64">
        <v>40</v>
      </c>
      <c r="BI72" s="64">
        <v>43</v>
      </c>
      <c r="BJ72" s="64">
        <v>54.5</v>
      </c>
      <c r="BK72" s="64">
        <v>56</v>
      </c>
      <c r="BL72" s="64">
        <v>57</v>
      </c>
      <c r="BM72" s="64">
        <v>57.9</v>
      </c>
      <c r="BN72" s="64">
        <v>64.099999999999994</v>
      </c>
      <c r="BO72" s="64">
        <v>64.5</v>
      </c>
      <c r="BP72" s="64">
        <v>70.2</v>
      </c>
      <c r="BQ72" s="64">
        <v>64</v>
      </c>
      <c r="BR72" s="60"/>
      <c r="BS72" s="60"/>
    </row>
    <row r="73" spans="1:71" s="69" customFormat="1" ht="15">
      <c r="A73" s="69" t="s">
        <v>7</v>
      </c>
      <c r="B73" s="70">
        <f>B72/B48</f>
        <v>0.22985937386151117</v>
      </c>
      <c r="C73" s="70">
        <f t="shared" ref="C73:E73" si="295">C72/C48</f>
        <v>0.18708117736873356</v>
      </c>
      <c r="D73" s="70">
        <f t="shared" si="295"/>
        <v>0.22024797963024467</v>
      </c>
      <c r="E73" s="70">
        <f t="shared" si="295"/>
        <v>0.16721438236999805</v>
      </c>
      <c r="F73" s="70">
        <f t="shared" ref="F73:I73" si="296">F72/F48</f>
        <v>0.1760986603230249</v>
      </c>
      <c r="G73" s="70">
        <f t="shared" si="296"/>
        <v>0.17890382626680454</v>
      </c>
      <c r="H73" s="70"/>
      <c r="I73" s="70">
        <f t="shared" si="296"/>
        <v>0.1788049262581724</v>
      </c>
      <c r="J73" s="70">
        <f t="shared" ref="J73:K73" si="297">J72/J$48</f>
        <v>0.16881111682964486</v>
      </c>
      <c r="K73" s="70">
        <f t="shared" si="297"/>
        <v>0.22199957814807</v>
      </c>
      <c r="L73" s="70">
        <f t="shared" ref="L73" si="298">L72/L$48</f>
        <v>0.23197180553045366</v>
      </c>
      <c r="M73" s="70">
        <f t="shared" ref="M73:O73" si="299">M72/M48</f>
        <v>0.24733236941984457</v>
      </c>
      <c r="N73" s="70">
        <f t="shared" si="299"/>
        <v>0.26238572203144778</v>
      </c>
      <c r="O73" s="70">
        <f t="shared" si="299"/>
        <v>0.27713800759081875</v>
      </c>
      <c r="P73" s="70">
        <f t="shared" ref="P73:Q73" si="300">P72/P48</f>
        <v>0.29159524743900245</v>
      </c>
      <c r="Q73" s="70">
        <f t="shared" si="300"/>
        <v>0.30576334249022252</v>
      </c>
      <c r="AA73" s="69" t="s">
        <v>7</v>
      </c>
      <c r="AB73" s="70">
        <f>AB72/AB$48</f>
        <v>0.25007499250074994</v>
      </c>
      <c r="AC73" s="70">
        <f t="shared" ref="AC73:AS73" si="301">AC72/AC$48</f>
        <v>0.16923241394056021</v>
      </c>
      <c r="AD73" s="70">
        <f t="shared" si="301"/>
        <v>0.25665381359917239</v>
      </c>
      <c r="AE73" s="70">
        <f t="shared" si="301"/>
        <v>0.23701385784532858</v>
      </c>
      <c r="AF73" s="70">
        <f t="shared" si="301"/>
        <v>0.21860254083484573</v>
      </c>
      <c r="AG73" s="70">
        <f t="shared" si="301"/>
        <v>0.17571125265392781</v>
      </c>
      <c r="AH73" s="70">
        <f t="shared" si="301"/>
        <v>0.18295781805861427</v>
      </c>
      <c r="AI73" s="70">
        <f t="shared" si="301"/>
        <v>0.17382999044890163</v>
      </c>
      <c r="AJ73" s="70">
        <f t="shared" si="301"/>
        <v>0.17471074380165288</v>
      </c>
      <c r="AK73" s="70">
        <f t="shared" si="301"/>
        <v>0.22333630421865713</v>
      </c>
      <c r="AL73" s="71">
        <f t="shared" si="301"/>
        <v>0.23843566021867116</v>
      </c>
      <c r="AM73" s="70">
        <f t="shared" si="301"/>
        <v>0.23771404705554783</v>
      </c>
      <c r="AN73" s="70">
        <f t="shared" si="301"/>
        <v>0.19179317601082219</v>
      </c>
      <c r="AO73" s="70">
        <f t="shared" si="301"/>
        <v>0.15410503248023794</v>
      </c>
      <c r="AP73" s="71">
        <f t="shared" si="301"/>
        <v>0.16664052697616061</v>
      </c>
      <c r="AQ73" s="70">
        <f t="shared" si="301"/>
        <v>0.15548662272198527</v>
      </c>
      <c r="AR73" s="70">
        <f t="shared" si="301"/>
        <v>0.18384479717813051</v>
      </c>
      <c r="AS73" s="70">
        <f t="shared" si="301"/>
        <v>0.1420276617954071</v>
      </c>
      <c r="AT73" s="70">
        <f t="shared" ref="AT73:AU73" si="302">AT72/AT$48</f>
        <v>0.19627840400787261</v>
      </c>
      <c r="AU73" s="70">
        <f t="shared" si="302"/>
        <v>0.18031205673758866</v>
      </c>
      <c r="AV73" s="70">
        <f t="shared" ref="AV73:AW73" si="303">AV72/AV$48</f>
        <v>0.1733425414364641</v>
      </c>
      <c r="AW73" s="70">
        <f t="shared" si="303"/>
        <v>0.21888559031742408</v>
      </c>
      <c r="AX73" s="70">
        <f t="shared" ref="AX73:AY73" si="304">AX72/AX$48</f>
        <v>0.18669589799803843</v>
      </c>
      <c r="AY73" s="70">
        <f t="shared" si="304"/>
        <v>0.13206245688844295</v>
      </c>
      <c r="BA73" s="70">
        <f t="shared" ref="BA73:BD73" si="305">BA72/BA$48</f>
        <v>0.17344345616264295</v>
      </c>
      <c r="BB73" s="70">
        <f t="shared" si="305"/>
        <v>0.21874999999999997</v>
      </c>
      <c r="BC73" s="70">
        <f t="shared" si="305"/>
        <v>0.18647058823529411</v>
      </c>
      <c r="BD73" s="70">
        <f t="shared" si="305"/>
        <v>0.13206349206349208</v>
      </c>
      <c r="BE73" s="70">
        <f t="shared" ref="BE73:BF73" si="306">BE72/BE$48</f>
        <v>0.13866039952996476</v>
      </c>
      <c r="BF73" s="70">
        <f t="shared" si="306"/>
        <v>0.15673644659151903</v>
      </c>
      <c r="BG73" s="70">
        <f t="shared" ref="BG73:BH73" si="307">BG72/BG$48</f>
        <v>0.19171243135297053</v>
      </c>
      <c r="BH73" s="70">
        <f t="shared" si="307"/>
        <v>0.18132366273798731</v>
      </c>
      <c r="BI73" s="70">
        <f t="shared" ref="BI73:BJ73" si="308">BI72/BI$48</f>
        <v>0.19378098242451555</v>
      </c>
      <c r="BJ73" s="70">
        <f t="shared" si="308"/>
        <v>0.23015202702702703</v>
      </c>
      <c r="BK73" s="70">
        <f t="shared" ref="BK73:BL73" si="309">BK72/BK$48</f>
        <v>0.2356902356902357</v>
      </c>
      <c r="BL73" s="70">
        <f t="shared" si="309"/>
        <v>0.2262802699483922</v>
      </c>
      <c r="BM73" s="70">
        <f t="shared" ref="BM73:BN73" si="310">BM72/BM$48</f>
        <v>0.23327961321514909</v>
      </c>
      <c r="BN73" s="70">
        <f t="shared" si="310"/>
        <v>0.23609576427255982</v>
      </c>
      <c r="BO73" s="70">
        <f t="shared" ref="BO73:BP73" si="311">BO72/BO$48</f>
        <v>0.23027490182077828</v>
      </c>
      <c r="BP73" s="70">
        <f t="shared" si="311"/>
        <v>0.2288135593220339</v>
      </c>
      <c r="BQ73" s="70">
        <f t="shared" ref="BQ73" si="312">BQ72/BQ$48</f>
        <v>0.21790943139257746</v>
      </c>
    </row>
    <row r="74" spans="1:71" s="53" customFormat="1" ht="15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AP74" s="63"/>
    </row>
    <row r="75" spans="1:71" s="60" customFormat="1" ht="15">
      <c r="A75" s="60" t="s">
        <v>46</v>
      </c>
      <c r="B75" s="60">
        <f>SUM(AB75:AE75)</f>
        <v>-10.399999999999949</v>
      </c>
      <c r="C75" s="60">
        <f>SUM(AF75:AI75)</f>
        <v>-39.300000000000011</v>
      </c>
      <c r="D75" s="60">
        <f>SUM(AJ75:AM75)</f>
        <v>-41.399999999999977</v>
      </c>
      <c r="E75" s="60">
        <f>SUM(AN75:AQ75)</f>
        <v>-54.199999999999989</v>
      </c>
      <c r="F75" s="60">
        <f>SUM(AR75:AU75)</f>
        <v>-56.400000000000034</v>
      </c>
      <c r="G75" s="60">
        <f>SUM(AV75:AY75)</f>
        <v>-56.799999999999983</v>
      </c>
      <c r="I75" s="60">
        <f t="shared" ref="I75:J75" si="313">I76-I72</f>
        <v>-5.5999999999999943</v>
      </c>
      <c r="J75" s="60">
        <f t="shared" si="313"/>
        <v>-6.5999999999999943</v>
      </c>
      <c r="K75" s="60">
        <f t="shared" ref="K75:L75" si="314">K76-K72</f>
        <v>-15.699999999999989</v>
      </c>
      <c r="L75" s="60">
        <f t="shared" si="314"/>
        <v>-23</v>
      </c>
      <c r="M75" s="73">
        <f>L75*1.02</f>
        <v>-23.46</v>
      </c>
      <c r="N75" s="73">
        <f>M75*1.02</f>
        <v>-23.929200000000002</v>
      </c>
      <c r="O75" s="73">
        <f>N75*1.02</f>
        <v>-24.407784000000003</v>
      </c>
      <c r="P75" s="73">
        <f>O75*1.02</f>
        <v>-24.895939680000005</v>
      </c>
      <c r="Q75" s="73">
        <f>P75*1.02</f>
        <v>-25.393858473600005</v>
      </c>
      <c r="AA75" s="60" t="s">
        <v>46</v>
      </c>
      <c r="AB75" s="60">
        <f t="shared" ref="AB75:AQ75" si="315">AB76-AB72</f>
        <v>-1.1999999999999886</v>
      </c>
      <c r="AC75" s="60">
        <f t="shared" si="315"/>
        <v>-1.9000000000000057</v>
      </c>
      <c r="AD75" s="60">
        <f t="shared" si="315"/>
        <v>-1.7999999999999545</v>
      </c>
      <c r="AE75" s="60">
        <f t="shared" si="315"/>
        <v>-5.5</v>
      </c>
      <c r="AF75" s="60">
        <f t="shared" si="315"/>
        <v>-10.5</v>
      </c>
      <c r="AG75" s="60">
        <f t="shared" si="315"/>
        <v>-10.300000000000011</v>
      </c>
      <c r="AH75" s="60">
        <f t="shared" si="315"/>
        <v>-9.6999999999999886</v>
      </c>
      <c r="AI75" s="60">
        <f t="shared" si="315"/>
        <v>-8.8000000000000114</v>
      </c>
      <c r="AJ75" s="60">
        <f t="shared" si="315"/>
        <v>-10</v>
      </c>
      <c r="AK75" s="60">
        <f t="shared" si="315"/>
        <v>-9.1999999999999886</v>
      </c>
      <c r="AL75" s="60">
        <f t="shared" si="315"/>
        <v>-9.5</v>
      </c>
      <c r="AM75" s="60">
        <f t="shared" si="315"/>
        <v>-12.699999999999989</v>
      </c>
      <c r="AN75" s="60">
        <f t="shared" si="315"/>
        <v>-10.399999999999977</v>
      </c>
      <c r="AO75" s="60">
        <f t="shared" si="315"/>
        <v>-14.800000000000011</v>
      </c>
      <c r="AP75" s="60">
        <f t="shared" si="315"/>
        <v>-15.5</v>
      </c>
      <c r="AQ75" s="60">
        <f t="shared" si="315"/>
        <v>-13.5</v>
      </c>
      <c r="AR75" s="60">
        <f t="shared" ref="AR75:AX75" si="316">AR76-AR72</f>
        <v>-18.800000000000011</v>
      </c>
      <c r="AS75" s="60">
        <f t="shared" si="316"/>
        <v>-11</v>
      </c>
      <c r="AT75" s="60">
        <f t="shared" si="316"/>
        <v>-15.100000000000023</v>
      </c>
      <c r="AU75" s="60">
        <f t="shared" si="316"/>
        <v>-11.5</v>
      </c>
      <c r="AV75" s="60">
        <f t="shared" si="316"/>
        <v>-12.800000000000011</v>
      </c>
      <c r="AW75" s="60">
        <f t="shared" si="316"/>
        <v>-13.799999999999955</v>
      </c>
      <c r="AX75" s="60">
        <f t="shared" si="316"/>
        <v>-13.300000000000011</v>
      </c>
      <c r="AY75" s="60">
        <f t="shared" ref="AY75" si="317">AY76-AY72</f>
        <v>-16.900000000000006</v>
      </c>
      <c r="BA75" s="60">
        <f t="shared" ref="BA75:BD75" si="318">BA76-BA72</f>
        <v>-1.3000000000000007</v>
      </c>
      <c r="BB75" s="60">
        <f t="shared" si="318"/>
        <v>-1.2999999999999972</v>
      </c>
      <c r="BC75" s="60">
        <f t="shared" si="318"/>
        <v>-1.3000000000000007</v>
      </c>
      <c r="BD75" s="60">
        <f t="shared" si="318"/>
        <v>-1.6999999999999993</v>
      </c>
      <c r="BE75" s="60">
        <f t="shared" ref="BE75:BF75" si="319">BE76-BE72</f>
        <v>-1.3000000000000007</v>
      </c>
      <c r="BF75" s="60">
        <f t="shared" si="319"/>
        <v>2.1999999999999993</v>
      </c>
      <c r="BG75" s="60">
        <f t="shared" ref="BG75:BH75" si="320">BG76-BG72</f>
        <v>-3.2999999999999972</v>
      </c>
      <c r="BH75" s="60">
        <f t="shared" si="320"/>
        <v>-4.2000000000000028</v>
      </c>
      <c r="BI75" s="60">
        <f t="shared" ref="BI75:BJ75" si="321">BI76-BI72</f>
        <v>-2.1000000000000014</v>
      </c>
      <c r="BJ75" s="60">
        <f t="shared" si="321"/>
        <v>-2.3999999999999986</v>
      </c>
      <c r="BK75" s="60">
        <f t="shared" ref="BK75:BL75" si="322">BK76-BK72</f>
        <v>-5.2000000000000028</v>
      </c>
      <c r="BL75" s="60">
        <f t="shared" si="322"/>
        <v>-6.1000000000000014</v>
      </c>
      <c r="BM75" s="60">
        <f t="shared" ref="BM75:BN75" si="323">BM76-BM72</f>
        <v>-3.3999999999999986</v>
      </c>
      <c r="BN75" s="60">
        <f t="shared" si="323"/>
        <v>-6.9999999999999929</v>
      </c>
      <c r="BO75" s="60">
        <f t="shared" ref="BO75:BP75" si="324">BO76-BO72</f>
        <v>-7.8999999999999986</v>
      </c>
      <c r="BP75" s="60">
        <f t="shared" si="324"/>
        <v>-4.7999999999999972</v>
      </c>
      <c r="BQ75" s="60">
        <f t="shared" ref="BQ75" si="325">BQ76-BQ72</f>
        <v>-2.2000000000000028</v>
      </c>
    </row>
    <row r="76" spans="1:71" s="60" customFormat="1" ht="15">
      <c r="A76" s="78" t="s">
        <v>47</v>
      </c>
      <c r="B76" s="78">
        <f>SUM(AB76:AE76)</f>
        <v>936.00000000000011</v>
      </c>
      <c r="C76" s="78">
        <f>SUM(AF76:AI76)</f>
        <v>842.9</v>
      </c>
      <c r="D76" s="78">
        <f>SUM(AJ76:AM76)</f>
        <v>1152.3999999999999</v>
      </c>
      <c r="E76" s="78">
        <f>SUM(AN76:AQ76)</f>
        <v>810.9</v>
      </c>
      <c r="F76" s="78">
        <f>SUM(AO76:AR76)</f>
        <v>807.90000000000009</v>
      </c>
      <c r="G76" s="78">
        <f>SUM(AV76:AY76)</f>
        <v>1136.9000000000001</v>
      </c>
      <c r="H76" s="78"/>
      <c r="I76" s="78">
        <v>112</v>
      </c>
      <c r="J76" s="78">
        <v>124.6</v>
      </c>
      <c r="K76" s="78">
        <v>194.8</v>
      </c>
      <c r="L76" s="78">
        <v>233.7</v>
      </c>
      <c r="M76" s="78">
        <f t="shared" ref="M76" si="326">M72+M75</f>
        <v>262.34704654147845</v>
      </c>
      <c r="N76" s="78">
        <f t="shared" ref="N76:O76" si="327">N72+N75</f>
        <v>288.18927970690277</v>
      </c>
      <c r="O76" s="78">
        <f t="shared" si="327"/>
        <v>311.53778915581421</v>
      </c>
      <c r="P76" s="78">
        <f t="shared" ref="P76:Q76" si="328">P72+P75</f>
        <v>332.75070871721812</v>
      </c>
      <c r="Q76" s="78">
        <f t="shared" si="328"/>
        <v>352.17106666538911</v>
      </c>
      <c r="AA76" s="78" t="s">
        <v>47</v>
      </c>
      <c r="AB76" s="78">
        <v>248.9</v>
      </c>
      <c r="AC76" s="78">
        <v>156.4</v>
      </c>
      <c r="AD76" s="78">
        <v>271.10000000000002</v>
      </c>
      <c r="AE76" s="78">
        <v>259.60000000000002</v>
      </c>
      <c r="AF76" s="78">
        <v>230.4</v>
      </c>
      <c r="AG76" s="78">
        <v>196.6</v>
      </c>
      <c r="AH76" s="78">
        <v>206.3</v>
      </c>
      <c r="AI76" s="78">
        <v>209.6</v>
      </c>
      <c r="AJ76" s="78">
        <v>201.4</v>
      </c>
      <c r="AK76" s="78">
        <v>291.5</v>
      </c>
      <c r="AL76" s="78">
        <v>330.7</v>
      </c>
      <c r="AM76" s="78">
        <v>328.8</v>
      </c>
      <c r="AN76" s="78">
        <v>244.8</v>
      </c>
      <c r="AO76" s="78">
        <v>182.1</v>
      </c>
      <c r="AP76" s="78">
        <v>197</v>
      </c>
      <c r="AQ76" s="78">
        <v>187</v>
      </c>
      <c r="AR76" s="78">
        <v>241.8</v>
      </c>
      <c r="AS76" s="78">
        <v>206.7</v>
      </c>
      <c r="AT76" s="78">
        <v>314</v>
      </c>
      <c r="AU76" s="78">
        <v>306.3</v>
      </c>
      <c r="AV76" s="78">
        <v>263.3</v>
      </c>
      <c r="AW76" s="78">
        <v>369.6</v>
      </c>
      <c r="AX76" s="78">
        <v>310.3</v>
      </c>
      <c r="AY76" s="78">
        <v>193.7</v>
      </c>
      <c r="BA76" s="78">
        <v>26</v>
      </c>
      <c r="BB76" s="78">
        <v>36.5</v>
      </c>
      <c r="BC76" s="78">
        <v>30.4</v>
      </c>
      <c r="BD76" s="78">
        <v>19.100000000000001</v>
      </c>
      <c r="BE76" s="78">
        <v>22.3</v>
      </c>
      <c r="BF76" s="78">
        <v>31.4</v>
      </c>
      <c r="BG76" s="78">
        <v>35.1</v>
      </c>
      <c r="BH76" s="78">
        <v>35.799999999999997</v>
      </c>
      <c r="BI76" s="78">
        <v>40.9</v>
      </c>
      <c r="BJ76" s="78">
        <v>52.1</v>
      </c>
      <c r="BK76" s="78">
        <v>50.8</v>
      </c>
      <c r="BL76" s="78">
        <v>50.9</v>
      </c>
      <c r="BM76" s="78">
        <v>54.5</v>
      </c>
      <c r="BN76" s="78">
        <v>57.1</v>
      </c>
      <c r="BO76" s="78">
        <v>56.6</v>
      </c>
      <c r="BP76" s="78">
        <v>65.400000000000006</v>
      </c>
      <c r="BQ76" s="78">
        <v>61.8</v>
      </c>
    </row>
    <row r="77" spans="1:71" s="69" customFormat="1" ht="15">
      <c r="A77" s="69" t="s">
        <v>48</v>
      </c>
      <c r="B77" s="70">
        <f>B76/B$48</f>
        <v>0.22733344667621988</v>
      </c>
      <c r="C77" s="70">
        <f t="shared" ref="C77:E77" si="329">C76/C48</f>
        <v>0.17874713716176094</v>
      </c>
      <c r="D77" s="70">
        <f t="shared" si="329"/>
        <v>0.21262777224251814</v>
      </c>
      <c r="E77" s="70">
        <f t="shared" si="329"/>
        <v>0.15675623429344673</v>
      </c>
      <c r="F77" s="70">
        <f t="shared" ref="F77" si="330">F76/F48</f>
        <v>0.12643983973957681</v>
      </c>
      <c r="G77" s="70">
        <f>G76/G48</f>
        <v>0.17039101958844777</v>
      </c>
      <c r="H77" s="70"/>
      <c r="I77" s="70">
        <f>I76/I48</f>
        <v>0.1702904059601642</v>
      </c>
      <c r="J77" s="70">
        <f t="shared" ref="J77:K77" si="331">J76/J48</f>
        <v>0.16031909418425114</v>
      </c>
      <c r="K77" s="70">
        <f t="shared" si="331"/>
        <v>0.20544188989664627</v>
      </c>
      <c r="L77" s="70">
        <f t="shared" ref="L77" si="332">L76/L48</f>
        <v>0.21118742092897164</v>
      </c>
      <c r="M77" s="70">
        <f t="shared" ref="M77:O77" si="333">M76/M48</f>
        <v>0.22703049983053947</v>
      </c>
      <c r="N77" s="70">
        <f t="shared" si="333"/>
        <v>0.24226938535849282</v>
      </c>
      <c r="O77" s="70">
        <f t="shared" si="333"/>
        <v>0.25700282746647846</v>
      </c>
      <c r="P77" s="70">
        <f t="shared" ref="P77:Q77" si="334">P76/P48</f>
        <v>0.27129717467989933</v>
      </c>
      <c r="Q77" s="70">
        <f t="shared" si="334"/>
        <v>0.28519863817412822</v>
      </c>
      <c r="AA77" s="69" t="s">
        <v>48</v>
      </c>
      <c r="AB77" s="70">
        <f t="shared" ref="AB77:AR77" si="335">AB76/AB48</f>
        <v>0.24887511248875113</v>
      </c>
      <c r="AC77" s="70">
        <f t="shared" si="335"/>
        <v>0.16720119734872782</v>
      </c>
      <c r="AD77" s="70">
        <f t="shared" si="335"/>
        <v>0.25496097056334055</v>
      </c>
      <c r="AE77" s="70">
        <f t="shared" si="335"/>
        <v>0.23209655789003131</v>
      </c>
      <c r="AF77" s="70">
        <f t="shared" si="335"/>
        <v>0.20907441016333939</v>
      </c>
      <c r="AG77" s="70">
        <f t="shared" si="335"/>
        <v>0.16696390658174098</v>
      </c>
      <c r="AH77" s="70">
        <f t="shared" si="335"/>
        <v>0.17474165678468578</v>
      </c>
      <c r="AI77" s="70">
        <f t="shared" si="335"/>
        <v>0.1668258516396052</v>
      </c>
      <c r="AJ77" s="70">
        <f>AJ76/AJ48</f>
        <v>0.16644628099173553</v>
      </c>
      <c r="AK77" s="70">
        <f t="shared" si="335"/>
        <v>0.21650326797385619</v>
      </c>
      <c r="AL77" s="70">
        <f t="shared" si="335"/>
        <v>0.23177740398093635</v>
      </c>
      <c r="AM77" s="70">
        <f t="shared" si="335"/>
        <v>0.22887372963942645</v>
      </c>
      <c r="AN77" s="70">
        <f>AN76/AN48</f>
        <v>0.18397715316398619</v>
      </c>
      <c r="AO77" s="70">
        <f t="shared" si="335"/>
        <v>0.14252171871331298</v>
      </c>
      <c r="AP77" s="70">
        <f t="shared" si="335"/>
        <v>0.15448557089084064</v>
      </c>
      <c r="AQ77" s="70">
        <f t="shared" si="335"/>
        <v>0.14501744862349747</v>
      </c>
      <c r="AR77" s="70">
        <f t="shared" si="335"/>
        <v>0.17058201058201058</v>
      </c>
      <c r="AS77" s="70">
        <f t="shared" ref="AS77:AY77" si="336">AS76/AS48</f>
        <v>0.13485125260960334</v>
      </c>
      <c r="AT77" s="70">
        <f t="shared" si="336"/>
        <v>0.1872726188346156</v>
      </c>
      <c r="AU77" s="70">
        <f t="shared" si="336"/>
        <v>0.1737872340425532</v>
      </c>
      <c r="AV77" s="70">
        <f t="shared" si="336"/>
        <v>0.16530637870416878</v>
      </c>
      <c r="AW77" s="70">
        <f t="shared" si="336"/>
        <v>0.21100707924183607</v>
      </c>
      <c r="AX77" s="70">
        <f t="shared" si="336"/>
        <v>0.17902267351295217</v>
      </c>
      <c r="AY77" s="70">
        <f t="shared" si="336"/>
        <v>0.12146485232332099</v>
      </c>
      <c r="BA77" s="70">
        <f t="shared" ref="BA77:BD77" si="337">BA76/BA48</f>
        <v>0.16518424396442186</v>
      </c>
      <c r="BB77" s="70">
        <f t="shared" si="337"/>
        <v>0.21122685185185183</v>
      </c>
      <c r="BC77" s="70">
        <f t="shared" si="337"/>
        <v>0.17882352941176469</v>
      </c>
      <c r="BD77" s="70">
        <f t="shared" si="337"/>
        <v>0.12126984126984128</v>
      </c>
      <c r="BE77" s="70">
        <f t="shared" ref="BE77:BF77" si="338">BE76/BE48</f>
        <v>0.13102232667450059</v>
      </c>
      <c r="BF77" s="70">
        <f t="shared" si="338"/>
        <v>0.16854535695115402</v>
      </c>
      <c r="BG77" s="70">
        <f t="shared" ref="BG77:BH77" si="339">BG76/BG48</f>
        <v>0.17523714428357465</v>
      </c>
      <c r="BH77" s="70">
        <f t="shared" si="339"/>
        <v>0.16228467815049863</v>
      </c>
      <c r="BI77" s="70">
        <f t="shared" ref="BI77:BJ77" si="340">BI76/BI48</f>
        <v>0.18431726002703919</v>
      </c>
      <c r="BJ77" s="70">
        <f t="shared" si="340"/>
        <v>0.22001689189189189</v>
      </c>
      <c r="BK77" s="70">
        <f t="shared" ref="BK77:BL77" si="341">BK76/BK48</f>
        <v>0.2138047138047138</v>
      </c>
      <c r="BL77" s="70">
        <f t="shared" si="341"/>
        <v>0.20206431123461691</v>
      </c>
      <c r="BM77" s="70">
        <f t="shared" ref="BM77:BN77" si="342">BM76/BM48</f>
        <v>0.21958098307816279</v>
      </c>
      <c r="BN77" s="70">
        <f t="shared" si="342"/>
        <v>0.21031307550644568</v>
      </c>
      <c r="BO77" s="70">
        <f t="shared" ref="BO77:BP77" si="343">BO76/BO48</f>
        <v>0.20207068903962869</v>
      </c>
      <c r="BP77" s="70">
        <f t="shared" si="343"/>
        <v>0.21316818774445895</v>
      </c>
      <c r="BQ77" s="70">
        <f t="shared" ref="BQ77" si="344">BQ76/BQ48</f>
        <v>0.21041879468845762</v>
      </c>
    </row>
    <row r="78" spans="1:71" s="53" customFormat="1" ht="15"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</row>
    <row r="79" spans="1:71" s="60" customFormat="1" ht="15">
      <c r="A79" s="60" t="s">
        <v>41</v>
      </c>
      <c r="B79" s="60">
        <f>SUM(AB79:AE79)</f>
        <v>-57.900000000000063</v>
      </c>
      <c r="C79" s="60">
        <f>SUM(AF79:AI79)</f>
        <v>-56.5</v>
      </c>
      <c r="D79" s="60">
        <f>SUM(AJ79:AM79)</f>
        <v>-74.399999999999977</v>
      </c>
      <c r="E79" s="60">
        <f>SUM(AN79:AQ79)</f>
        <v>-23.799999999999983</v>
      </c>
      <c r="F79" s="60">
        <f>SUM(AR79:AU79)</f>
        <v>-78.100000000000023</v>
      </c>
      <c r="G79" s="60">
        <f>SUM(AV79:AY79)</f>
        <v>-82.5</v>
      </c>
      <c r="I79" s="60">
        <v>-8.1</v>
      </c>
      <c r="J79" s="60">
        <v>-9.9</v>
      </c>
      <c r="K79" s="60">
        <v>-21.8</v>
      </c>
      <c r="L79" s="60">
        <v>-50</v>
      </c>
      <c r="M79" s="60">
        <f t="shared" ref="M79" si="345">-M80*M76</f>
        <v>-55.006441080583841</v>
      </c>
      <c r="N79" s="60">
        <f t="shared" ref="N79:O79" si="346">-N80*N76</f>
        <v>-59.216299578628451</v>
      </c>
      <c r="O79" s="60">
        <f t="shared" si="346"/>
        <v>-62.733606087107198</v>
      </c>
      <c r="P79" s="60">
        <f t="shared" ref="P79:Q79" si="347">-P80*P76</f>
        <v>-65.665096050106214</v>
      </c>
      <c r="Q79" s="60">
        <f t="shared" si="347"/>
        <v>-68.107563369722811</v>
      </c>
      <c r="AA79" s="60" t="s">
        <v>41</v>
      </c>
      <c r="AB79" s="60">
        <f>AB82-AB76</f>
        <v>-14.900000000000006</v>
      </c>
      <c r="AC79" s="60">
        <f t="shared" ref="AC79:AN79" si="348">AC82-AC76</f>
        <v>-10</v>
      </c>
      <c r="AD79" s="60">
        <f t="shared" si="348"/>
        <v>-17.000000000000028</v>
      </c>
      <c r="AE79" s="60">
        <f t="shared" si="348"/>
        <v>-16.000000000000028</v>
      </c>
      <c r="AF79" s="60">
        <f t="shared" si="348"/>
        <v>-16</v>
      </c>
      <c r="AG79" s="60">
        <f t="shared" si="348"/>
        <v>-10.5</v>
      </c>
      <c r="AH79" s="60">
        <f t="shared" si="348"/>
        <v>-19.300000000000011</v>
      </c>
      <c r="AI79" s="60">
        <f>AI82-AI76</f>
        <v>-10.699999999999989</v>
      </c>
      <c r="AJ79" s="60">
        <f>AJ82-AJ76</f>
        <v>-13.5</v>
      </c>
      <c r="AK79" s="60">
        <f>AK82-AK76</f>
        <v>-20.100000000000023</v>
      </c>
      <c r="AL79" s="60">
        <f t="shared" si="348"/>
        <v>-25.599999999999966</v>
      </c>
      <c r="AM79" s="60">
        <f t="shared" si="348"/>
        <v>-15.199999999999989</v>
      </c>
      <c r="AN79" s="60">
        <f t="shared" si="348"/>
        <v>-15.5</v>
      </c>
      <c r="AO79" s="60">
        <f>AO82-AO76</f>
        <v>-10.5</v>
      </c>
      <c r="AP79" s="60">
        <f t="shared" ref="AP79:AQ79" si="349">AP82-AP76</f>
        <v>-15.199999999999989</v>
      </c>
      <c r="AQ79" s="60">
        <f t="shared" si="349"/>
        <v>17.400000000000006</v>
      </c>
      <c r="AR79" s="60">
        <f>AR82-AR76</f>
        <v>-12.300000000000011</v>
      </c>
      <c r="AS79" s="60">
        <v>-13.8</v>
      </c>
      <c r="AT79" s="60">
        <v>-23.4</v>
      </c>
      <c r="AU79" s="60">
        <v>-28.6</v>
      </c>
      <c r="AV79" s="60">
        <v>-23.2</v>
      </c>
      <c r="AW79" s="60">
        <v>-31.8</v>
      </c>
      <c r="AX79" s="60">
        <v>-23</v>
      </c>
      <c r="AY79" s="60">
        <v>-4.5</v>
      </c>
      <c r="BA79" s="60">
        <v>-2.2999999999999998</v>
      </c>
      <c r="BB79" s="60">
        <v>-3.1</v>
      </c>
      <c r="BC79" s="60">
        <v>-2.2999999999999998</v>
      </c>
      <c r="BD79" s="60">
        <v>-0.4</v>
      </c>
      <c r="BE79" s="60">
        <v>-1.4</v>
      </c>
      <c r="BF79" s="60">
        <v>-2.8</v>
      </c>
      <c r="BG79" s="60">
        <v>-2.5</v>
      </c>
      <c r="BH79" s="60">
        <v>-3.1</v>
      </c>
      <c r="BI79" s="60">
        <v>-4.3</v>
      </c>
      <c r="BJ79" s="60">
        <v>-5.2</v>
      </c>
      <c r="BK79" s="60">
        <v>-4.5999999999999996</v>
      </c>
      <c r="BL79" s="60">
        <v>-7.6</v>
      </c>
      <c r="BM79" s="60">
        <v>-11.7</v>
      </c>
      <c r="BN79" s="60">
        <v>-12.7</v>
      </c>
      <c r="BO79" s="60">
        <v>-13.2</v>
      </c>
      <c r="BP79" s="60">
        <v>-12.3</v>
      </c>
      <c r="BQ79" s="60">
        <v>-13.4</v>
      </c>
    </row>
    <row r="80" spans="1:71" s="69" customFormat="1" ht="15">
      <c r="A80" s="69" t="s">
        <v>49</v>
      </c>
      <c r="B80" s="70">
        <f>-B79/B76</f>
        <v>6.1858974358974417E-2</v>
      </c>
      <c r="C80" s="70">
        <f t="shared" ref="C80:E80" si="350">-C79/C76</f>
        <v>6.7030489975086011E-2</v>
      </c>
      <c r="D80" s="70">
        <f t="shared" si="350"/>
        <v>6.4560916348490094E-2</v>
      </c>
      <c r="E80" s="70">
        <f t="shared" si="350"/>
        <v>2.9350104821802916E-2</v>
      </c>
      <c r="F80" s="70">
        <f t="shared" ref="F80" si="351">-F79/F76</f>
        <v>9.6670379997524467E-2</v>
      </c>
      <c r="G80" s="70">
        <f>-G79/G76</f>
        <v>7.2565748966487806E-2</v>
      </c>
      <c r="H80" s="70"/>
      <c r="I80" s="70">
        <f>-I79/I76</f>
        <v>7.2321428571428564E-2</v>
      </c>
      <c r="J80" s="70">
        <f t="shared" ref="J80:K80" si="352">-J79/J76</f>
        <v>7.9454253611556988E-2</v>
      </c>
      <c r="K80" s="70">
        <f t="shared" si="352"/>
        <v>0.11190965092402463</v>
      </c>
      <c r="L80" s="70">
        <f t="shared" ref="L80" si="353">-L79/L76</f>
        <v>0.21394950791613179</v>
      </c>
      <c r="M80" s="52">
        <f t="shared" ref="M80" si="354">L80*0.98</f>
        <v>0.20967051775780915</v>
      </c>
      <c r="N80" s="52">
        <f t="shared" ref="N80" si="355">M80*0.98</f>
        <v>0.20547710740265296</v>
      </c>
      <c r="O80" s="52">
        <f t="shared" ref="O80" si="356">N80*0.98</f>
        <v>0.2013675652545999</v>
      </c>
      <c r="P80" s="52">
        <f t="shared" ref="P80:Q80" si="357">O80*0.98</f>
        <v>0.1973402139495079</v>
      </c>
      <c r="Q80" s="52">
        <f t="shared" si="357"/>
        <v>0.19339340967051774</v>
      </c>
      <c r="AA80" s="69" t="s">
        <v>49</v>
      </c>
      <c r="AB80" s="70">
        <f t="shared" ref="AB80:AR80" si="358">-AB79/AB76</f>
        <v>5.9863398955403796E-2</v>
      </c>
      <c r="AC80" s="70">
        <f t="shared" si="358"/>
        <v>6.3938618925831206E-2</v>
      </c>
      <c r="AD80" s="70">
        <f t="shared" si="358"/>
        <v>6.2707488011803855E-2</v>
      </c>
      <c r="AE80" s="70">
        <f t="shared" si="358"/>
        <v>6.1633281972265128E-2</v>
      </c>
      <c r="AF80" s="70">
        <f t="shared" si="358"/>
        <v>6.9444444444444448E-2</v>
      </c>
      <c r="AG80" s="70">
        <f t="shared" si="358"/>
        <v>5.3407934893184135E-2</v>
      </c>
      <c r="AH80" s="70">
        <f t="shared" si="358"/>
        <v>9.3553078041686916E-2</v>
      </c>
      <c r="AI80" s="70">
        <f t="shared" si="358"/>
        <v>5.1049618320610633E-2</v>
      </c>
      <c r="AJ80" s="70">
        <f t="shared" si="358"/>
        <v>6.703078450844091E-2</v>
      </c>
      <c r="AK80" s="70">
        <f t="shared" si="358"/>
        <v>6.895368782161243E-2</v>
      </c>
      <c r="AL80" s="70">
        <f t="shared" si="358"/>
        <v>7.7411551254913724E-2</v>
      </c>
      <c r="AM80" s="70">
        <f t="shared" si="358"/>
        <v>4.6228710462287069E-2</v>
      </c>
      <c r="AN80" s="70">
        <f t="shared" si="358"/>
        <v>6.3316993464052285E-2</v>
      </c>
      <c r="AO80" s="70">
        <f t="shared" si="358"/>
        <v>5.7660626029654036E-2</v>
      </c>
      <c r="AP80" s="70">
        <f t="shared" si="358"/>
        <v>7.7157360406091308E-2</v>
      </c>
      <c r="AQ80" s="70">
        <f t="shared" si="358"/>
        <v>-9.3048128342246017E-2</v>
      </c>
      <c r="AR80" s="70">
        <f t="shared" si="358"/>
        <v>5.0868486352357363E-2</v>
      </c>
      <c r="AS80" s="70">
        <f t="shared" ref="AS80:AY80" si="359">-AS79/AS76</f>
        <v>6.6763425253991301E-2</v>
      </c>
      <c r="AT80" s="70">
        <f t="shared" si="359"/>
        <v>7.4522292993630571E-2</v>
      </c>
      <c r="AU80" s="70">
        <f t="shared" si="359"/>
        <v>9.3372510610512577E-2</v>
      </c>
      <c r="AV80" s="70">
        <f t="shared" si="359"/>
        <v>8.8112419293581462E-2</v>
      </c>
      <c r="AW80" s="70">
        <f t="shared" si="359"/>
        <v>8.603896103896104E-2</v>
      </c>
      <c r="AX80" s="70">
        <f t="shared" si="359"/>
        <v>7.4121817595874953E-2</v>
      </c>
      <c r="AY80" s="70">
        <f t="shared" si="359"/>
        <v>2.323180175529169E-2</v>
      </c>
      <c r="AZ80" s="77"/>
      <c r="BA80" s="70">
        <f t="shared" ref="BA80:BD80" si="360">-BA79/BA76</f>
        <v>8.8461538461538453E-2</v>
      </c>
      <c r="BB80" s="70">
        <f t="shared" si="360"/>
        <v>8.4931506849315067E-2</v>
      </c>
      <c r="BC80" s="70">
        <f t="shared" si="360"/>
        <v>7.5657894736842105E-2</v>
      </c>
      <c r="BD80" s="70">
        <f t="shared" si="360"/>
        <v>2.0942408376963352E-2</v>
      </c>
      <c r="BE80" s="70">
        <f t="shared" ref="BE80:BF80" si="361">-BE79/BE76</f>
        <v>6.2780269058295965E-2</v>
      </c>
      <c r="BF80" s="70">
        <f t="shared" si="361"/>
        <v>8.9171974522292988E-2</v>
      </c>
      <c r="BG80" s="70">
        <f t="shared" ref="BG80:BH80" si="362">-BG79/BG76</f>
        <v>7.1225071225071226E-2</v>
      </c>
      <c r="BH80" s="70">
        <f t="shared" si="362"/>
        <v>8.6592178770949726E-2</v>
      </c>
      <c r="BI80" s="70">
        <f t="shared" ref="BI80:BJ80" si="363">-BI79/BI76</f>
        <v>0.10513447432762836</v>
      </c>
      <c r="BJ80" s="70">
        <f t="shared" si="363"/>
        <v>9.9808061420345484E-2</v>
      </c>
      <c r="BK80" s="70">
        <f t="shared" ref="BK80:BL80" si="364">-BK79/BK76</f>
        <v>9.0551181102362197E-2</v>
      </c>
      <c r="BL80" s="70">
        <f t="shared" si="364"/>
        <v>0.14931237721021612</v>
      </c>
      <c r="BM80" s="70">
        <f t="shared" ref="BM80:BN80" si="365">-BM79/BM76</f>
        <v>0.21467889908256879</v>
      </c>
      <c r="BN80" s="70">
        <f t="shared" si="365"/>
        <v>0.22241681260945709</v>
      </c>
      <c r="BO80" s="70">
        <f t="shared" ref="BO80:BP80" si="366">-BO79/BO76</f>
        <v>0.2332155477031802</v>
      </c>
      <c r="BP80" s="70">
        <f t="shared" si="366"/>
        <v>0.18807339449541283</v>
      </c>
      <c r="BQ80" s="70">
        <f t="shared" ref="BQ80" si="367">-BQ79/BQ76</f>
        <v>0.2168284789644013</v>
      </c>
    </row>
    <row r="81" spans="1:71" s="53" customFormat="1" ht="15"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</row>
    <row r="82" spans="1:71" s="50" customFormat="1" thickBot="1">
      <c r="A82" s="79" t="s">
        <v>6</v>
      </c>
      <c r="B82" s="79">
        <v>878</v>
      </c>
      <c r="C82" s="80">
        <v>786.5</v>
      </c>
      <c r="D82" s="79">
        <v>1078.0999999999999</v>
      </c>
      <c r="E82" s="79">
        <v>787.1</v>
      </c>
      <c r="F82" s="79">
        <v>990.8</v>
      </c>
      <c r="G82" s="79">
        <v>1054.4000000000001</v>
      </c>
      <c r="H82" s="79"/>
      <c r="I82" s="79">
        <f t="shared" ref="I82:O82" si="368">I76+I79</f>
        <v>103.9</v>
      </c>
      <c r="J82" s="79">
        <f t="shared" si="368"/>
        <v>114.69999999999999</v>
      </c>
      <c r="K82" s="79">
        <f t="shared" ref="K82:L82" si="369">K76+K79</f>
        <v>173</v>
      </c>
      <c r="L82" s="79">
        <f t="shared" si="369"/>
        <v>183.7</v>
      </c>
      <c r="M82" s="79">
        <f t="shared" si="368"/>
        <v>207.34060546089461</v>
      </c>
      <c r="N82" s="79">
        <f t="shared" si="368"/>
        <v>228.97298012827432</v>
      </c>
      <c r="O82" s="79">
        <f t="shared" si="368"/>
        <v>248.804183068707</v>
      </c>
      <c r="P82" s="79">
        <f t="shared" ref="P82:Q82" si="370">P76+P79</f>
        <v>267.08561266711189</v>
      </c>
      <c r="Q82" s="79">
        <f t="shared" si="370"/>
        <v>284.06350329566629</v>
      </c>
      <c r="AA82" s="79" t="s">
        <v>6</v>
      </c>
      <c r="AB82" s="79">
        <v>234</v>
      </c>
      <c r="AC82" s="79">
        <v>146.4</v>
      </c>
      <c r="AD82" s="79">
        <v>254.1</v>
      </c>
      <c r="AE82" s="79">
        <v>243.6</v>
      </c>
      <c r="AF82" s="79">
        <v>214.4</v>
      </c>
      <c r="AG82" s="79">
        <v>186.1</v>
      </c>
      <c r="AH82" s="79">
        <v>187</v>
      </c>
      <c r="AI82" s="79">
        <v>198.9</v>
      </c>
      <c r="AJ82" s="79">
        <v>187.9</v>
      </c>
      <c r="AK82" s="79">
        <v>271.39999999999998</v>
      </c>
      <c r="AL82" s="79">
        <v>305.10000000000002</v>
      </c>
      <c r="AM82" s="79">
        <v>313.60000000000002</v>
      </c>
      <c r="AN82" s="79">
        <v>229.3</v>
      </c>
      <c r="AO82" s="79">
        <v>171.6</v>
      </c>
      <c r="AP82" s="79">
        <v>181.8</v>
      </c>
      <c r="AQ82" s="79">
        <v>204.4</v>
      </c>
      <c r="AR82" s="79">
        <v>229.5</v>
      </c>
      <c r="AS82" s="79">
        <v>192.9</v>
      </c>
      <c r="AT82" s="79">
        <v>290.60000000000002</v>
      </c>
      <c r="AU82" s="79">
        <v>277.8</v>
      </c>
      <c r="AV82" s="79">
        <v>240.1</v>
      </c>
      <c r="AW82" s="79">
        <v>337.9</v>
      </c>
      <c r="AX82" s="79">
        <v>287.39999999999998</v>
      </c>
      <c r="AY82" s="79">
        <v>189.2</v>
      </c>
      <c r="BA82" s="79">
        <f t="shared" ref="BA82:BH82" si="371">BA76+BA79</f>
        <v>23.7</v>
      </c>
      <c r="BB82" s="79">
        <f t="shared" si="371"/>
        <v>33.4</v>
      </c>
      <c r="BC82" s="79">
        <f t="shared" si="371"/>
        <v>28.099999999999998</v>
      </c>
      <c r="BD82" s="79">
        <f t="shared" si="371"/>
        <v>18.700000000000003</v>
      </c>
      <c r="BE82" s="79">
        <f t="shared" si="371"/>
        <v>20.900000000000002</v>
      </c>
      <c r="BF82" s="79">
        <f t="shared" si="371"/>
        <v>28.599999999999998</v>
      </c>
      <c r="BG82" s="79">
        <f t="shared" si="371"/>
        <v>32.6</v>
      </c>
      <c r="BH82" s="79">
        <f t="shared" si="371"/>
        <v>32.699999999999996</v>
      </c>
      <c r="BI82" s="79">
        <f t="shared" ref="BI82:BJ82" si="372">BI76+BI79</f>
        <v>36.6</v>
      </c>
      <c r="BJ82" s="79">
        <f t="shared" si="372"/>
        <v>46.9</v>
      </c>
      <c r="BK82" s="79">
        <f t="shared" ref="BK82:BL82" si="373">BK76+BK79</f>
        <v>46.199999999999996</v>
      </c>
      <c r="BL82" s="79">
        <f t="shared" si="373"/>
        <v>43.3</v>
      </c>
      <c r="BM82" s="79">
        <f t="shared" ref="BM82:BN82" si="374">BM76+BM79</f>
        <v>42.8</v>
      </c>
      <c r="BN82" s="79">
        <f t="shared" si="374"/>
        <v>44.400000000000006</v>
      </c>
      <c r="BO82" s="79">
        <f t="shared" ref="BO82:BP82" si="375">BO76+BO79</f>
        <v>43.400000000000006</v>
      </c>
      <c r="BP82" s="79">
        <f t="shared" si="375"/>
        <v>53.100000000000009</v>
      </c>
      <c r="BQ82" s="79">
        <f>BQ76+BQ79</f>
        <v>48.4</v>
      </c>
      <c r="BR82" s="60"/>
      <c r="BS82" s="60"/>
    </row>
    <row r="83" spans="1:71" s="69" customFormat="1" ht="15">
      <c r="A83" s="69" t="s">
        <v>50</v>
      </c>
      <c r="B83" s="70">
        <f>B82/B$48</f>
        <v>0.21324654506594126</v>
      </c>
      <c r="C83" s="70">
        <f t="shared" ref="C83:E83" si="376">C82/C$48</f>
        <v>0.16678683518534226</v>
      </c>
      <c r="D83" s="70">
        <f t="shared" si="376"/>
        <v>0.19891877929074872</v>
      </c>
      <c r="E83" s="70">
        <f t="shared" si="376"/>
        <v>0.15215542238546298</v>
      </c>
      <c r="F83" s="70">
        <f t="shared" ref="F83:J83" si="377">F82/F$48</f>
        <v>0.15506447977964191</v>
      </c>
      <c r="G83" s="70">
        <f t="shared" si="377"/>
        <v>0.15802646763484857</v>
      </c>
      <c r="H83" s="70"/>
      <c r="I83" s="70">
        <f t="shared" si="377"/>
        <v>0.1579747605291166</v>
      </c>
      <c r="J83" s="70">
        <f t="shared" si="377"/>
        <v>0.14758106021616055</v>
      </c>
      <c r="K83" s="70">
        <f t="shared" ref="K83:L83" si="378">K82/K$48</f>
        <v>0.18245095971314068</v>
      </c>
      <c r="L83" s="70">
        <f t="shared" si="378"/>
        <v>0.16600397614314116</v>
      </c>
      <c r="M83" s="70">
        <f t="shared" ref="M83:O83" si="379">M82/M$48</f>
        <v>0.17942889738425605</v>
      </c>
      <c r="N83" s="70">
        <f t="shared" si="379"/>
        <v>0.19248857284281107</v>
      </c>
      <c r="O83" s="70">
        <f t="shared" si="379"/>
        <v>0.20525079383600567</v>
      </c>
      <c r="P83" s="70">
        <f t="shared" ref="P83:Q83" si="380">P82/P$48</f>
        <v>0.21775933218467097</v>
      </c>
      <c r="Q83" s="70">
        <f t="shared" si="380"/>
        <v>0.23004310110424525</v>
      </c>
      <c r="AA83" s="69" t="s">
        <v>50</v>
      </c>
      <c r="AB83" s="70">
        <f>AB82/AB$48</f>
        <v>0.23397660233976603</v>
      </c>
      <c r="AC83" s="70">
        <f t="shared" ref="AC83:AT83" si="381">AC82/AC$48</f>
        <v>0.15651058370750481</v>
      </c>
      <c r="AD83" s="70">
        <f t="shared" si="381"/>
        <v>0.23897300855826201</v>
      </c>
      <c r="AE83" s="70">
        <f t="shared" si="381"/>
        <v>0.21779168529280285</v>
      </c>
      <c r="AF83" s="70">
        <f t="shared" si="381"/>
        <v>0.19455535390199638</v>
      </c>
      <c r="AG83" s="70">
        <f t="shared" si="381"/>
        <v>0.15804670912951166</v>
      </c>
      <c r="AH83" s="70">
        <f t="shared" si="381"/>
        <v>0.1583940369303744</v>
      </c>
      <c r="AI83" s="70">
        <f t="shared" si="381"/>
        <v>0.15830945558739254</v>
      </c>
      <c r="AJ83" s="70">
        <f t="shared" si="381"/>
        <v>0.1552892561983471</v>
      </c>
      <c r="AK83" s="70">
        <f t="shared" si="381"/>
        <v>0.201574569221628</v>
      </c>
      <c r="AL83" s="70">
        <f t="shared" si="381"/>
        <v>0.21383515559293526</v>
      </c>
      <c r="AM83" s="70">
        <f t="shared" si="381"/>
        <v>0.21829319225950164</v>
      </c>
      <c r="AN83" s="70">
        <f t="shared" si="381"/>
        <v>0.17232827295956712</v>
      </c>
      <c r="AO83" s="70">
        <f t="shared" si="381"/>
        <v>0.13430382718948108</v>
      </c>
      <c r="AP83" s="70">
        <f t="shared" si="381"/>
        <v>0.14256587202007528</v>
      </c>
      <c r="AQ83" s="70">
        <f t="shared" si="381"/>
        <v>0.15851105079488173</v>
      </c>
      <c r="AR83" s="70">
        <f t="shared" si="381"/>
        <v>0.16190476190476191</v>
      </c>
      <c r="AS83" s="70">
        <f t="shared" si="381"/>
        <v>0.12584812108559501</v>
      </c>
      <c r="AT83" s="70">
        <f t="shared" si="381"/>
        <v>0.1733166338641379</v>
      </c>
      <c r="AU83" s="70">
        <f t="shared" ref="AU83:AV83" si="382">AU82/AU$48</f>
        <v>0.15761702127659574</v>
      </c>
      <c r="AV83" s="70">
        <f t="shared" si="382"/>
        <v>0.15074083375188346</v>
      </c>
      <c r="AW83" s="70">
        <f t="shared" ref="AW83:AX83" si="383">AW82/AW$48</f>
        <v>0.19290934003197077</v>
      </c>
      <c r="AX83" s="70">
        <f t="shared" si="383"/>
        <v>0.16581088097848035</v>
      </c>
      <c r="AY83" s="70">
        <f t="shared" ref="AY83" si="384">AY82/AY$48</f>
        <v>0.11864300495390982</v>
      </c>
      <c r="BA83" s="70">
        <f t="shared" ref="BA83:BD83" si="385">BA82/BA$48</f>
        <v>0.150571791613723</v>
      </c>
      <c r="BB83" s="70">
        <f t="shared" si="385"/>
        <v>0.19328703703703701</v>
      </c>
      <c r="BC83" s="70">
        <f t="shared" si="385"/>
        <v>0.16529411764705881</v>
      </c>
      <c r="BD83" s="70">
        <f t="shared" si="385"/>
        <v>0.11873015873015874</v>
      </c>
      <c r="BE83" s="70">
        <f t="shared" ref="BE83:BF83" si="386">BE82/BE$48</f>
        <v>0.12279670975323151</v>
      </c>
      <c r="BF83" s="70">
        <f t="shared" si="386"/>
        <v>0.15351583467525495</v>
      </c>
      <c r="BG83" s="70">
        <f t="shared" ref="BG83:BH83" si="387">BG82/BG$48</f>
        <v>0.16275586620069896</v>
      </c>
      <c r="BH83" s="70">
        <f t="shared" si="387"/>
        <v>0.14823209428830461</v>
      </c>
      <c r="BI83" s="70">
        <f t="shared" ref="BI83:BJ83" si="388">BI82/BI$48</f>
        <v>0.16493916178458765</v>
      </c>
      <c r="BJ83" s="70">
        <f t="shared" si="388"/>
        <v>0.19805743243243243</v>
      </c>
      <c r="BK83" s="70">
        <f t="shared" ref="BK83:BL83" si="389">BK82/BK$48</f>
        <v>0.19444444444444442</v>
      </c>
      <c r="BL83" s="70">
        <f t="shared" si="389"/>
        <v>0.17189360857483127</v>
      </c>
      <c r="BM83" s="70">
        <f t="shared" ref="BM83:BN83" si="390">BM82/BM$48</f>
        <v>0.17244157937147461</v>
      </c>
      <c r="BN83" s="70">
        <f t="shared" si="390"/>
        <v>0.16353591160220995</v>
      </c>
      <c r="BO83" s="70">
        <f t="shared" ref="BO83:BP83" si="391">BO82/BO$48</f>
        <v>0.1549446626204927</v>
      </c>
      <c r="BP83" s="70">
        <f t="shared" si="391"/>
        <v>0.1730769230769231</v>
      </c>
      <c r="BQ83" s="70">
        <f t="shared" ref="BQ83" si="392">BQ82/BQ$48</f>
        <v>0.16479400749063672</v>
      </c>
    </row>
    <row r="84" spans="1:71" s="53" customFormat="1" ht="15">
      <c r="B84" s="50"/>
      <c r="C84" s="54"/>
      <c r="D84" s="54"/>
      <c r="E84" s="54"/>
      <c r="F84" s="54"/>
      <c r="G84" s="54"/>
      <c r="H84" s="54"/>
      <c r="I84" s="54"/>
      <c r="J84" s="54"/>
      <c r="K84" s="54"/>
      <c r="L84" s="54"/>
      <c r="AO84" s="57"/>
    </row>
    <row r="85" spans="1:71" s="60" customFormat="1" ht="15">
      <c r="A85" s="60" t="s">
        <v>64</v>
      </c>
      <c r="B85" s="60">
        <f>B82/B86</f>
        <v>138.48580441640379</v>
      </c>
      <c r="C85" s="60">
        <f t="shared" ref="C85:E85" si="393">C82/C86</f>
        <v>138.46830985915494</v>
      </c>
      <c r="D85" s="60">
        <f t="shared" si="393"/>
        <v>138.395378690629</v>
      </c>
      <c r="E85" s="60">
        <f t="shared" si="393"/>
        <v>138.33040421792617</v>
      </c>
      <c r="F85" s="60">
        <f t="shared" ref="F85" si="394">F82/F86</f>
        <v>135.35519125683058</v>
      </c>
      <c r="G85" s="60">
        <f>G82/G86</f>
        <v>133.46835443037975</v>
      </c>
      <c r="I85" s="60">
        <f>I82/I86</f>
        <v>133.2051282051282</v>
      </c>
      <c r="J85" s="60">
        <f>J82/J86</f>
        <v>131.83908045977012</v>
      </c>
      <c r="K85" s="60">
        <f>K82/K86</f>
        <v>134.10852713178295</v>
      </c>
      <c r="L85" s="60">
        <f>L82/L86</f>
        <v>139.16666666666666</v>
      </c>
      <c r="M85" s="73">
        <f t="shared" ref="M85" si="395">L85</f>
        <v>139.16666666666666</v>
      </c>
      <c r="N85" s="73">
        <f t="shared" ref="N85" si="396">M85</f>
        <v>139.16666666666666</v>
      </c>
      <c r="O85" s="73">
        <f t="shared" ref="O85:Q85" si="397">N85</f>
        <v>139.16666666666666</v>
      </c>
      <c r="P85" s="73">
        <f t="shared" si="397"/>
        <v>139.16666666666666</v>
      </c>
      <c r="Q85" s="73">
        <f t="shared" si="397"/>
        <v>139.16666666666666</v>
      </c>
      <c r="AA85" s="60" t="s">
        <v>51</v>
      </c>
    </row>
    <row r="86" spans="1:71" s="76" customFormat="1" ht="15">
      <c r="A86" s="74" t="s">
        <v>5</v>
      </c>
      <c r="B86" s="74">
        <v>6.34</v>
      </c>
      <c r="C86" s="75">
        <v>5.68</v>
      </c>
      <c r="D86" s="74">
        <v>7.79</v>
      </c>
      <c r="E86" s="74">
        <v>5.69</v>
      </c>
      <c r="F86" s="74">
        <v>7.32</v>
      </c>
      <c r="G86" s="74">
        <v>7.9</v>
      </c>
      <c r="H86" s="74"/>
      <c r="I86" s="74">
        <v>0.78</v>
      </c>
      <c r="J86" s="74">
        <v>0.87</v>
      </c>
      <c r="K86" s="74">
        <v>1.29</v>
      </c>
      <c r="L86" s="74">
        <v>1.32</v>
      </c>
      <c r="M86" s="74">
        <f t="shared" ref="M86" si="398">M82/M85</f>
        <v>1.4898726140902607</v>
      </c>
      <c r="N86" s="74">
        <f t="shared" ref="N86:O86" si="399">N82/N85</f>
        <v>1.6453148272690372</v>
      </c>
      <c r="O86" s="74">
        <f t="shared" si="399"/>
        <v>1.7878144891164576</v>
      </c>
      <c r="P86" s="74">
        <f t="shared" ref="P86:Q86" si="400">P82/P85</f>
        <v>1.9191780550930198</v>
      </c>
      <c r="Q86" s="74">
        <f t="shared" si="400"/>
        <v>2.041174873980836</v>
      </c>
      <c r="AA86" s="74" t="s">
        <v>5</v>
      </c>
      <c r="AB86" s="74">
        <v>1.69</v>
      </c>
      <c r="AC86" s="74">
        <v>1.06</v>
      </c>
      <c r="AD86" s="74">
        <v>1.84</v>
      </c>
      <c r="AE86" s="74">
        <v>1.76</v>
      </c>
      <c r="AF86" s="74">
        <v>1.55</v>
      </c>
      <c r="AG86" s="74">
        <v>1.34</v>
      </c>
      <c r="AH86" s="74">
        <v>1.35</v>
      </c>
      <c r="AI86" s="74">
        <v>1.44</v>
      </c>
      <c r="AJ86" s="74">
        <v>1.36</v>
      </c>
      <c r="AK86" s="74">
        <v>1.96</v>
      </c>
      <c r="AL86" s="74">
        <v>2.2000000000000002</v>
      </c>
      <c r="AM86" s="74">
        <v>2.27</v>
      </c>
      <c r="AN86" s="74">
        <v>1.66</v>
      </c>
      <c r="AO86" s="74">
        <v>1.24</v>
      </c>
      <c r="AP86" s="74">
        <v>1.31</v>
      </c>
      <c r="AQ86" s="74">
        <v>1.48</v>
      </c>
      <c r="AR86" s="74">
        <v>1.68</v>
      </c>
      <c r="AS86" s="74">
        <v>1.4</v>
      </c>
      <c r="AT86" s="74">
        <v>2.2200000000000002</v>
      </c>
      <c r="AU86" s="74">
        <v>2.0499999999999998</v>
      </c>
      <c r="AV86" s="74">
        <v>1.76</v>
      </c>
      <c r="AW86" s="74">
        <v>2.54</v>
      </c>
      <c r="AX86" s="74">
        <v>2.2200000000000002</v>
      </c>
      <c r="AY86" s="74">
        <v>1.39</v>
      </c>
      <c r="BA86" s="74">
        <v>0.17</v>
      </c>
      <c r="BB86" s="74">
        <v>0.24</v>
      </c>
      <c r="BC86" s="74">
        <v>0.21</v>
      </c>
      <c r="BD86" s="74">
        <v>0.14000000000000001</v>
      </c>
      <c r="BE86" s="74">
        <v>0.16</v>
      </c>
      <c r="BF86" s="74">
        <v>0.21</v>
      </c>
      <c r="BG86" s="74">
        <v>0.24</v>
      </c>
      <c r="BH86" s="74">
        <v>0.26</v>
      </c>
      <c r="BI86" s="74">
        <v>0.28000000000000003</v>
      </c>
      <c r="BJ86" s="74">
        <v>0.37</v>
      </c>
      <c r="BK86" s="74">
        <v>0.35</v>
      </c>
      <c r="BL86" s="74">
        <v>0.3</v>
      </c>
      <c r="BM86" s="74">
        <v>0.3</v>
      </c>
      <c r="BN86" s="74">
        <v>0.33</v>
      </c>
      <c r="BO86" s="74">
        <v>0.31</v>
      </c>
      <c r="BP86" s="74">
        <v>0.38</v>
      </c>
      <c r="BQ86" s="74">
        <v>0.35</v>
      </c>
      <c r="BR86" s="60"/>
      <c r="BS86" s="60"/>
    </row>
    <row r="87" spans="1:71" s="53" customFormat="1" ht="15">
      <c r="A87" s="49" t="s">
        <v>59</v>
      </c>
      <c r="B87" s="55"/>
      <c r="C87" s="51">
        <f>C86/B86-1</f>
        <v>-0.10410094637223977</v>
      </c>
      <c r="D87" s="51">
        <f>D86/C86-1</f>
        <v>0.37147887323943674</v>
      </c>
      <c r="E87" s="51">
        <f>E86/D86-1</f>
        <v>-0.26957637997432604</v>
      </c>
      <c r="F87" s="51">
        <f>F86/E86-1</f>
        <v>0.28646748681898071</v>
      </c>
      <c r="G87" s="51">
        <f>G86/F86-1</f>
        <v>7.9234972677595605E-2</v>
      </c>
      <c r="H87" s="51"/>
      <c r="I87" s="51"/>
      <c r="J87" s="51">
        <f>J86/I86-1</f>
        <v>0.11538461538461542</v>
      </c>
      <c r="K87" s="51">
        <f>K86/J86-1</f>
        <v>0.48275862068965525</v>
      </c>
      <c r="L87" s="51">
        <f>L86/K86-1</f>
        <v>2.3255813953488413E-2</v>
      </c>
      <c r="M87" s="51">
        <f t="shared" ref="M87" si="401">M86/L86-1</f>
        <v>0.12869137431080357</v>
      </c>
      <c r="N87" s="51">
        <f t="shared" ref="N87" si="402">N86/M86-1</f>
        <v>0.10433255280263798</v>
      </c>
      <c r="O87" s="51">
        <f t="shared" ref="O87:Q87" si="403">O86/N86-1</f>
        <v>8.6609358577256268E-2</v>
      </c>
      <c r="P87" s="51">
        <f t="shared" si="403"/>
        <v>7.3477179414449312E-2</v>
      </c>
      <c r="Q87" s="51">
        <f t="shared" si="403"/>
        <v>6.3567222730620099E-2</v>
      </c>
      <c r="AF87" s="51">
        <f>AF86/AB86-1</f>
        <v>-8.2840236686390512E-2</v>
      </c>
      <c r="AG87" s="51">
        <f t="shared" ref="AG87" si="404">AG86/AC86-1</f>
        <v>0.26415094339622636</v>
      </c>
      <c r="AH87" s="51">
        <f t="shared" ref="AH87" si="405">AH86/AD86-1</f>
        <v>-0.26630434782608692</v>
      </c>
      <c r="AI87" s="51">
        <f t="shared" ref="AI87" si="406">AI86/AE86-1</f>
        <v>-0.18181818181818188</v>
      </c>
      <c r="AJ87" s="51">
        <f t="shared" ref="AJ87" si="407">AJ86/AF86-1</f>
        <v>-0.1225806451612903</v>
      </c>
      <c r="AK87" s="51">
        <f>AK86/AG86-1</f>
        <v>0.46268656716417889</v>
      </c>
      <c r="AL87" s="51">
        <f>AL86/AH86-1</f>
        <v>0.62962962962962976</v>
      </c>
      <c r="AM87" s="51">
        <f t="shared" ref="AM87" si="408">AM86/AI86-1</f>
        <v>0.57638888888888906</v>
      </c>
      <c r="AN87" s="51">
        <f t="shared" ref="AN87" si="409">AN86/AJ86-1</f>
        <v>0.22058823529411753</v>
      </c>
      <c r="AO87" s="51">
        <f t="shared" ref="AO87" si="410">AO86/AK86-1</f>
        <v>-0.36734693877551017</v>
      </c>
      <c r="AP87" s="51">
        <f t="shared" ref="AP87" si="411">AP86/AL86-1</f>
        <v>-0.40454545454545454</v>
      </c>
      <c r="AQ87" s="51">
        <f t="shared" ref="AQ87" si="412">AQ86/AM86-1</f>
        <v>-0.34801762114537449</v>
      </c>
      <c r="AR87" s="51">
        <f t="shared" ref="AR87" si="413">AR86/AN86-1</f>
        <v>1.2048192771084265E-2</v>
      </c>
      <c r="AS87" s="51">
        <f t="shared" ref="AS87" si="414">AS86/AO86-1</f>
        <v>0.12903225806451601</v>
      </c>
      <c r="AT87" s="51">
        <f t="shared" ref="AT87:AY87" si="415">AT86/AP86-1</f>
        <v>0.69465648854961848</v>
      </c>
      <c r="AU87" s="51">
        <f t="shared" si="415"/>
        <v>0.38513513513513509</v>
      </c>
      <c r="AV87" s="51">
        <f t="shared" si="415"/>
        <v>4.7619047619047672E-2</v>
      </c>
      <c r="AW87" s="51">
        <f t="shared" si="415"/>
        <v>0.8142857142857145</v>
      </c>
      <c r="AX87" s="51">
        <f t="shared" si="415"/>
        <v>0</v>
      </c>
      <c r="AY87" s="51">
        <f t="shared" si="415"/>
        <v>-0.32195121951219507</v>
      </c>
      <c r="BA87" s="51"/>
      <c r="BB87" s="51"/>
      <c r="BC87" s="51"/>
      <c r="BD87" s="66"/>
      <c r="BE87" s="51">
        <f t="shared" ref="BE87:BQ87" si="416">BE86/BA86-1</f>
        <v>-5.8823529411764719E-2</v>
      </c>
      <c r="BF87" s="51">
        <f t="shared" si="416"/>
        <v>-0.125</v>
      </c>
      <c r="BG87" s="51">
        <f t="shared" si="416"/>
        <v>0.14285714285714279</v>
      </c>
      <c r="BH87" s="51">
        <f t="shared" si="416"/>
        <v>0.85714285714285698</v>
      </c>
      <c r="BI87" s="51">
        <f t="shared" si="416"/>
        <v>0.75000000000000022</v>
      </c>
      <c r="BJ87" s="51">
        <f t="shared" si="416"/>
        <v>0.76190476190476186</v>
      </c>
      <c r="BK87" s="51">
        <f t="shared" si="416"/>
        <v>0.45833333333333326</v>
      </c>
      <c r="BL87" s="51">
        <f t="shared" si="416"/>
        <v>0.15384615384615374</v>
      </c>
      <c r="BM87" s="51">
        <f t="shared" si="416"/>
        <v>7.1428571428571397E-2</v>
      </c>
      <c r="BN87" s="51">
        <f t="shared" si="416"/>
        <v>-0.108108108108108</v>
      </c>
      <c r="BO87" s="51">
        <f t="shared" si="416"/>
        <v>-0.11428571428571421</v>
      </c>
      <c r="BP87" s="51">
        <f t="shared" si="416"/>
        <v>0.26666666666666683</v>
      </c>
      <c r="BQ87" s="51">
        <f t="shared" si="416"/>
        <v>0.16666666666666674</v>
      </c>
    </row>
    <row r="88" spans="1:71" s="53" customFormat="1" ht="15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</row>
    <row r="89" spans="1:71" s="53" customFormat="1" ht="15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</row>
    <row r="90" spans="1:71" s="53" customFormat="1" ht="15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</row>
    <row r="91" spans="1:71" s="47" customFormat="1" ht="15">
      <c r="A91" s="47" t="s">
        <v>4</v>
      </c>
      <c r="B91" s="60">
        <v>1168.5</v>
      </c>
      <c r="C91" s="60">
        <v>946.7</v>
      </c>
      <c r="D91" s="60">
        <v>1273.3</v>
      </c>
      <c r="E91" s="60">
        <v>1150.3</v>
      </c>
      <c r="F91" s="60">
        <v>1384.4</v>
      </c>
      <c r="G91" s="60">
        <v>1456.3</v>
      </c>
      <c r="H91" s="60"/>
      <c r="I91" s="60">
        <v>143.6</v>
      </c>
      <c r="J91" s="60">
        <v>178.7</v>
      </c>
      <c r="K91" s="60">
        <v>230.4</v>
      </c>
      <c r="L91" s="60">
        <v>272.89999999999998</v>
      </c>
      <c r="AA91" s="47" t="s">
        <v>4</v>
      </c>
      <c r="AB91" s="60">
        <v>330</v>
      </c>
      <c r="AC91" s="60">
        <v>211.9</v>
      </c>
      <c r="AD91" s="60">
        <v>294.39999999999998</v>
      </c>
      <c r="AE91" s="60">
        <v>332.2</v>
      </c>
      <c r="AF91" s="60">
        <v>204.9</v>
      </c>
      <c r="AG91" s="60">
        <v>242.4</v>
      </c>
      <c r="AH91" s="60">
        <v>220.4</v>
      </c>
      <c r="AI91" s="60">
        <v>278.89999999999998</v>
      </c>
      <c r="AJ91" s="47">
        <v>312.2</v>
      </c>
      <c r="AK91" s="47">
        <v>271.2</v>
      </c>
      <c r="AL91" s="47">
        <v>400.8</v>
      </c>
      <c r="AM91" s="47">
        <v>289.3</v>
      </c>
      <c r="AN91" s="47">
        <v>214.5</v>
      </c>
      <c r="AO91" s="47">
        <v>390.6</v>
      </c>
      <c r="AP91" s="47">
        <v>307</v>
      </c>
      <c r="AQ91" s="47">
        <v>237.8</v>
      </c>
      <c r="AR91" s="47">
        <v>321.89999999999998</v>
      </c>
      <c r="AS91" s="47">
        <v>343.9</v>
      </c>
      <c r="AT91" s="47">
        <v>494.6</v>
      </c>
      <c r="AU91" s="47">
        <v>223.9</v>
      </c>
      <c r="AV91" s="47">
        <v>327.7</v>
      </c>
      <c r="AW91" s="47">
        <v>570.70000000000005</v>
      </c>
      <c r="AX91" s="47">
        <v>423.5</v>
      </c>
      <c r="AY91" s="47">
        <v>134.4</v>
      </c>
      <c r="BA91" s="124">
        <v>32.299999999999997</v>
      </c>
      <c r="BB91" s="124">
        <v>56.4</v>
      </c>
      <c r="BC91" s="124">
        <v>41.5</v>
      </c>
      <c r="BD91" s="124">
        <v>13.1</v>
      </c>
      <c r="BE91" s="124">
        <v>26.9</v>
      </c>
      <c r="BF91" s="124">
        <v>37.799999999999997</v>
      </c>
      <c r="BG91" s="124">
        <v>38.5</v>
      </c>
      <c r="BH91" s="124">
        <v>75.5</v>
      </c>
      <c r="BI91" s="124">
        <v>48.8</v>
      </c>
      <c r="BJ91" s="124">
        <v>89.2</v>
      </c>
      <c r="BK91" s="124">
        <v>44.9</v>
      </c>
      <c r="BL91" s="124">
        <v>47.6</v>
      </c>
      <c r="BM91" s="124">
        <v>50</v>
      </c>
      <c r="BN91" s="124">
        <v>75.8</v>
      </c>
      <c r="BO91" s="124">
        <v>62.5</v>
      </c>
      <c r="BP91" s="124">
        <v>84.6</v>
      </c>
      <c r="BQ91" s="124">
        <v>86.4</v>
      </c>
    </row>
    <row r="92" spans="1:71" s="47" customFormat="1" ht="15">
      <c r="A92" s="47" t="s">
        <v>63</v>
      </c>
      <c r="B92" s="60"/>
      <c r="C92" s="60"/>
      <c r="E92" s="60"/>
      <c r="F92" s="60"/>
      <c r="G92" s="60"/>
      <c r="H92" s="60"/>
      <c r="I92" s="60"/>
      <c r="J92" s="60"/>
      <c r="AA92" s="47" t="s">
        <v>63</v>
      </c>
      <c r="AB92" s="48">
        <v>538.1</v>
      </c>
      <c r="AC92" s="48">
        <v>563.20000000000005</v>
      </c>
      <c r="AD92" s="48">
        <v>515.1</v>
      </c>
      <c r="AE92" s="48">
        <v>573.29999999999995</v>
      </c>
      <c r="AF92" s="48">
        <v>607</v>
      </c>
      <c r="AG92" s="48">
        <v>551</v>
      </c>
      <c r="AH92" s="48">
        <v>619</v>
      </c>
      <c r="AI92" s="48">
        <v>615</v>
      </c>
      <c r="AJ92" s="48">
        <v>608</v>
      </c>
      <c r="AK92" s="48">
        <v>692</v>
      </c>
      <c r="AL92" s="48">
        <v>687390</v>
      </c>
      <c r="AM92" s="48">
        <v>668721</v>
      </c>
      <c r="AN92" s="48">
        <v>686635</v>
      </c>
      <c r="AO92" s="48">
        <v>658957</v>
      </c>
      <c r="AP92" s="48">
        <v>632162</v>
      </c>
      <c r="AQ92" s="48">
        <v>686499</v>
      </c>
      <c r="AR92" s="48">
        <v>680938</v>
      </c>
      <c r="AS92" s="48">
        <v>820512</v>
      </c>
      <c r="AT92" s="48">
        <v>920045</v>
      </c>
      <c r="AU92" s="48">
        <v>989969</v>
      </c>
      <c r="AV92" s="48">
        <v>948109</v>
      </c>
      <c r="AW92" s="48">
        <v>1027635</v>
      </c>
      <c r="AX92" s="48">
        <v>986429</v>
      </c>
      <c r="AY92" s="48">
        <v>1161683</v>
      </c>
      <c r="BA92" s="48">
        <v>948109</v>
      </c>
      <c r="BB92" s="48">
        <v>1027635</v>
      </c>
      <c r="BC92" s="48">
        <v>986429</v>
      </c>
      <c r="BD92" s="48">
        <v>1161683</v>
      </c>
      <c r="BE92" s="48">
        <v>1256449</v>
      </c>
      <c r="BF92" s="48">
        <v>1246719</v>
      </c>
      <c r="BG92" s="48">
        <v>1056400</v>
      </c>
      <c r="BH92" s="48">
        <v>1424794</v>
      </c>
      <c r="BI92" s="48">
        <v>1115641</v>
      </c>
      <c r="BJ92" s="48">
        <v>1119803</v>
      </c>
      <c r="BK92" s="48">
        <v>1237238</v>
      </c>
      <c r="BL92" s="48">
        <v>1345129</v>
      </c>
      <c r="BM92" s="48">
        <v>1281267</v>
      </c>
      <c r="BN92" s="48">
        <v>1404147</v>
      </c>
      <c r="BO92" s="48">
        <v>1357953</v>
      </c>
      <c r="BP92" s="48">
        <v>1348392</v>
      </c>
      <c r="BQ92" s="48">
        <v>1370564</v>
      </c>
    </row>
    <row r="93" spans="1:71" s="53" customFormat="1" ht="15">
      <c r="AB93" s="67"/>
      <c r="AC93" s="67"/>
      <c r="AD93" s="67"/>
      <c r="AE93" s="67"/>
      <c r="AF93" s="67"/>
      <c r="AG93" s="67"/>
      <c r="AH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</row>
    <row r="94" spans="1:71" s="53" customFormat="1" ht="15">
      <c r="AB94" s="67"/>
      <c r="AC94" s="67"/>
      <c r="AD94" s="67"/>
      <c r="AE94" s="67"/>
      <c r="AF94" s="67"/>
      <c r="AG94" s="67"/>
      <c r="AH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</row>
  </sheetData>
  <mergeCells count="4">
    <mergeCell ref="B31:G31"/>
    <mergeCell ref="AB31:AY31"/>
    <mergeCell ref="I31:Q31"/>
    <mergeCell ref="BA31:BQ31"/>
  </mergeCells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4F9CE-D456-3844-BFAF-107B06427989}">
  <sheetPr>
    <tabColor theme="4" tint="0.79998168889431442"/>
  </sheetPr>
  <dimension ref="A2:XDP118"/>
  <sheetViews>
    <sheetView zoomScale="80" zoomScaleNormal="80" workbookViewId="0">
      <pane xSplit="1" topLeftCell="B1" activePane="topRight" state="frozen"/>
      <selection pane="topRight" activeCell="A7" sqref="A7"/>
    </sheetView>
  </sheetViews>
  <sheetFormatPr baseColWidth="10" defaultRowHeight="16"/>
  <cols>
    <col min="1" max="1" width="41.5" style="15" bestFit="1" customWidth="1"/>
    <col min="2" max="15" width="10.83203125" style="15"/>
    <col min="16" max="16" width="10.83203125" style="15" customWidth="1"/>
    <col min="17" max="25" width="10.83203125" style="15"/>
    <col min="26" max="26" width="9.1640625" customWidth="1"/>
    <col min="27" max="27" width="43.5" bestFit="1" customWidth="1"/>
    <col min="28" max="34" width="10.83203125" style="15"/>
    <col min="37" max="39" width="10.83203125" style="15"/>
    <col min="40" max="45" width="10.83203125" style="15" customWidth="1"/>
    <col min="46" max="52" width="10.83203125" style="15" hidden="1" customWidth="1"/>
    <col min="53" max="53" width="41.6640625" style="15" customWidth="1"/>
    <col min="54" max="57" width="10.83203125" style="15"/>
    <col min="58" max="59" width="10.83203125" style="15" customWidth="1"/>
    <col min="60" max="77" width="10.83203125" style="15" hidden="1" customWidth="1"/>
    <col min="78" max="78" width="38" style="15" bestFit="1" customWidth="1"/>
    <col min="79" max="16384" width="10.83203125" style="15"/>
  </cols>
  <sheetData>
    <row r="2" spans="1:1011 1030:2037 2056:3063 3082:4089 4108:5115 5134:6141 6160:7167 7186:8174 8193:9200 9219:10226 10245:11252 11271:12278 12297:13304 13323:14330 14349:15356 15375:16344" ht="17" thickBot="1"/>
    <row r="3" spans="1:1011 1030:2037 2056:3063 3082:4089 4108:5115 5134:6141 6160:7167 7186:8174 8193:9200 9219:10226 10245:11252 11271:12278 12297:13304 13323:14330 14349:15356 15375:16344" s="2" customFormat="1" ht="1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</row>
    <row r="4" spans="1:1011 1030:2037 2056:3063 3082:4089 4108:5115 5134:6141 6160:7167 7186:8174 8193:9200 9219:10226 10245:11252 11271:12278 12297:13304 13323:14330 14349:15356 15375:16344" s="2" customFormat="1" ht="11" customHeight="1" thickBo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</row>
    <row r="5" spans="1:1011 1030:2037 2056:3063 3082:4089 4108:5115 5134:6141 6160:7167 7186:8174 8193:9200 9219:10226 10245:11252 11271:12278 12297:13304 13323:14330 14349:15356 15375:16344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1:1011 1030:2037 2056:3063 3082:4089 4108:5115 5134:6141 6160:7167 7186:8174 8193:9200 9219:10226 10245:11252 11271:12278 12297:13304 13323:14330 14349:15356 15375:16344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53"/>
      <c r="AA6" s="119"/>
      <c r="AB6" s="119"/>
      <c r="AC6" s="119"/>
      <c r="AD6" s="119"/>
      <c r="AE6" s="119"/>
      <c r="AF6" s="119"/>
      <c r="AG6" s="119"/>
      <c r="AH6" s="119"/>
      <c r="AI6" s="119"/>
      <c r="AJ6" s="121"/>
      <c r="AK6" s="119"/>
      <c r="AL6" s="119"/>
      <c r="AM6" s="119"/>
      <c r="AN6" s="119"/>
      <c r="AO6" s="119"/>
      <c r="AP6" s="119"/>
      <c r="AQ6" s="119"/>
      <c r="AR6" s="119"/>
      <c r="AS6" s="53"/>
      <c r="AT6" s="53"/>
      <c r="AU6" s="53"/>
      <c r="AV6" s="53"/>
      <c r="AW6" s="53"/>
      <c r="AX6" s="53"/>
      <c r="AY6" s="53"/>
      <c r="AZ6" s="53"/>
      <c r="BA6" s="119"/>
      <c r="BB6" s="119"/>
      <c r="BC6" s="119"/>
      <c r="BD6" s="119"/>
      <c r="BE6" s="119"/>
      <c r="BZ6" s="120"/>
      <c r="CA6" s="120"/>
    </row>
    <row r="7" spans="1:1011 1030:2037 2056:3063 3082:4089 4108:5115 5134:6141 6160:7167 7186:8174 8193:9200 9219:10226 10245:11252 11271:12278 12297:13304 13323:14330 14349:15356 15375:16344" thickBot="1">
      <c r="A7" s="81" t="s">
        <v>72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53"/>
      <c r="AA7" s="81" t="s">
        <v>72</v>
      </c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BA7" s="81" t="s">
        <v>72</v>
      </c>
      <c r="BB7" s="82"/>
      <c r="BC7" s="82"/>
      <c r="BD7" s="82"/>
      <c r="BE7" s="82"/>
      <c r="BZ7" s="81" t="s">
        <v>72</v>
      </c>
      <c r="CA7" s="81"/>
    </row>
    <row r="8" spans="1:1011 1030:2037 2056:3063 3082:4089 4108:5115 5134:6141 6160:7167 7186:8174 8193:9200 9219:10226 10245:11252 11271:12278 12297:13304 13323:14330 14349:15356 15375:16344" ht="15">
      <c r="A8" s="83" t="s">
        <v>39</v>
      </c>
      <c r="B8" s="84" t="s">
        <v>14</v>
      </c>
      <c r="C8" s="84" t="s">
        <v>15</v>
      </c>
      <c r="D8" s="84" t="s">
        <v>16</v>
      </c>
      <c r="E8" s="84" t="s">
        <v>17</v>
      </c>
      <c r="F8" s="84" t="s">
        <v>18</v>
      </c>
      <c r="G8" s="84" t="s">
        <v>19</v>
      </c>
      <c r="H8" s="84" t="s">
        <v>20</v>
      </c>
      <c r="I8" s="84" t="s">
        <v>21</v>
      </c>
      <c r="J8" s="84" t="s">
        <v>22</v>
      </c>
      <c r="K8" s="84" t="s">
        <v>23</v>
      </c>
      <c r="L8" s="84" t="s">
        <v>24</v>
      </c>
      <c r="M8" s="84" t="s">
        <v>25</v>
      </c>
      <c r="N8" s="84" t="s">
        <v>26</v>
      </c>
      <c r="O8" s="84" t="s">
        <v>27</v>
      </c>
      <c r="P8" s="84" t="s">
        <v>28</v>
      </c>
      <c r="Q8" s="84" t="s">
        <v>29</v>
      </c>
      <c r="R8" s="84" t="s">
        <v>30</v>
      </c>
      <c r="S8" s="84" t="s">
        <v>31</v>
      </c>
      <c r="T8" s="84" t="s">
        <v>83</v>
      </c>
      <c r="U8" s="84" t="s">
        <v>85</v>
      </c>
      <c r="V8" s="84" t="s">
        <v>86</v>
      </c>
      <c r="W8" s="84" t="str">
        <f>'KPI''s'!$W$27</f>
        <v>Q2 21</v>
      </c>
      <c r="X8" s="84" t="str">
        <f>'KPI''s'!X$27</f>
        <v>Q3 21</v>
      </c>
      <c r="Y8" s="84" t="str">
        <f>'KPI''s'!Y$27</f>
        <v>Q4 21</v>
      </c>
      <c r="Z8" s="53"/>
      <c r="AA8" s="83" t="s">
        <v>200</v>
      </c>
      <c r="AB8" s="84" t="s">
        <v>86</v>
      </c>
      <c r="AC8" s="84" t="str">
        <f>'KPI''s'!$W$27</f>
        <v>Q2 21</v>
      </c>
      <c r="AD8" s="84" t="str">
        <f>'KPI''s'!AG$27</f>
        <v>Q3 21</v>
      </c>
      <c r="AE8" s="84" t="str">
        <f>'KPI''s'!AH$27</f>
        <v>Q4 21</v>
      </c>
      <c r="AF8" s="84" t="str">
        <f>'KPI''s'!AI$27</f>
        <v>Q1 22</v>
      </c>
      <c r="AG8" s="84" t="str">
        <f>'KPI''s'!AJ$27</f>
        <v>Q2 22</v>
      </c>
      <c r="AH8" s="84" t="s">
        <v>183</v>
      </c>
      <c r="AI8" s="84" t="s">
        <v>191</v>
      </c>
      <c r="AJ8" s="84" t="s">
        <v>195</v>
      </c>
      <c r="AK8" s="84" t="s">
        <v>211</v>
      </c>
      <c r="AL8" s="84" t="s">
        <v>213</v>
      </c>
      <c r="AM8" s="84" t="s">
        <v>214</v>
      </c>
      <c r="AN8" s="84" t="s">
        <v>217</v>
      </c>
      <c r="AO8" s="84" t="s">
        <v>220</v>
      </c>
      <c r="AP8" s="84" t="s">
        <v>222</v>
      </c>
      <c r="AQ8" s="84" t="s">
        <v>223</v>
      </c>
      <c r="AR8" s="84" t="s">
        <v>226</v>
      </c>
      <c r="BA8" s="83" t="s">
        <v>200</v>
      </c>
      <c r="BB8" s="84" t="s">
        <v>192</v>
      </c>
      <c r="BC8" s="84" t="s">
        <v>193</v>
      </c>
      <c r="BD8" s="84" t="s">
        <v>215</v>
      </c>
      <c r="BE8" s="84" t="s">
        <v>224</v>
      </c>
      <c r="BZ8" s="83" t="s">
        <v>200</v>
      </c>
      <c r="CA8" s="84" t="str">
        <f>AR8</f>
        <v>Q1 25</v>
      </c>
    </row>
    <row r="9" spans="1:1011 1030:2037 2056:3063 3082:4089 4108:5115 5134:6141 6160:7167 7186:8174 8193:9200 9219:10226 10245:11252 11271:12278 12297:13304 13323:14330 14349:15356 15375:16344" ht="15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BA9" s="53"/>
      <c r="BB9" s="53"/>
      <c r="BC9" s="53"/>
      <c r="BD9" s="53"/>
      <c r="BE9" s="53"/>
    </row>
    <row r="10" spans="1:1011 1030:2037 2056:3063 3082:4089 4108:5115 5134:6141 6160:7167 7186:8174 8193:9200 9219:10226 10245:11252 11271:12278 12297:13304 13323:14330 14349:15356 15375:16344" ht="15">
      <c r="A10" s="53" t="s">
        <v>69</v>
      </c>
      <c r="B10" s="50">
        <v>669.1</v>
      </c>
      <c r="C10" s="50">
        <v>683.2</v>
      </c>
      <c r="D10" s="50">
        <v>731.8</v>
      </c>
      <c r="E10" s="50">
        <v>823.7</v>
      </c>
      <c r="F10" s="50">
        <v>822.9</v>
      </c>
      <c r="G10" s="50">
        <v>876.6</v>
      </c>
      <c r="H10" s="50">
        <v>871.1</v>
      </c>
      <c r="I10" s="50">
        <v>867.3</v>
      </c>
      <c r="J10" s="50">
        <v>922.8</v>
      </c>
      <c r="K10" s="50">
        <v>1016.6</v>
      </c>
      <c r="L10" s="50">
        <v>1066.3</v>
      </c>
      <c r="M10" s="50">
        <v>1071.7</v>
      </c>
      <c r="N10" s="50">
        <v>1012.8</v>
      </c>
      <c r="O10" s="50">
        <v>917.8</v>
      </c>
      <c r="P10" s="50">
        <v>942.2</v>
      </c>
      <c r="Q10" s="50">
        <v>964.1</v>
      </c>
      <c r="R10" s="50">
        <v>1014.2</v>
      </c>
      <c r="S10" s="50">
        <v>1286.3</v>
      </c>
      <c r="T10" s="50">
        <v>1306.5</v>
      </c>
      <c r="U10" s="50">
        <v>1283.7</v>
      </c>
      <c r="V10" s="50">
        <v>1177.4000000000001</v>
      </c>
      <c r="W10" s="50">
        <v>1222.0999999999999</v>
      </c>
      <c r="X10" s="50">
        <f>'Financial Model'!AX34</f>
        <v>1275.7</v>
      </c>
      <c r="Y10" s="50">
        <f>'Financial Model'!AY34</f>
        <v>1165.0999999999999</v>
      </c>
      <c r="Z10" s="53"/>
      <c r="AA10" s="53" t="s">
        <v>69</v>
      </c>
      <c r="AB10" s="50">
        <v>116.4</v>
      </c>
      <c r="AC10" s="50">
        <v>120.6</v>
      </c>
      <c r="AD10" s="50">
        <v>125.1</v>
      </c>
      <c r="AE10" s="50">
        <v>115.1</v>
      </c>
      <c r="AF10" s="50">
        <v>111</v>
      </c>
      <c r="AG10" s="50">
        <v>122.2</v>
      </c>
      <c r="AH10" s="50">
        <v>135.4</v>
      </c>
      <c r="AI10" s="50">
        <v>146.1</v>
      </c>
      <c r="AJ10" s="50">
        <v>152</v>
      </c>
      <c r="AK10" s="50">
        <v>165.1</v>
      </c>
      <c r="AL10" s="50">
        <v>172.1</v>
      </c>
      <c r="AM10" s="50">
        <v>182.8</v>
      </c>
      <c r="AN10" s="50">
        <v>180.5</v>
      </c>
      <c r="AO10" s="50">
        <v>191.1</v>
      </c>
      <c r="AP10" s="50">
        <v>209.9</v>
      </c>
      <c r="AQ10" s="50">
        <v>213.9</v>
      </c>
      <c r="AR10" s="50">
        <v>212.3</v>
      </c>
      <c r="BA10" s="53" t="s">
        <v>69</v>
      </c>
      <c r="BB10" s="50">
        <f>SUM(AB10:AE10)</f>
        <v>477.20000000000005</v>
      </c>
      <c r="BC10" s="50">
        <f>SUM(AF10:AI10)</f>
        <v>514.70000000000005</v>
      </c>
      <c r="BD10" s="50">
        <f>SUM(AJ10:AM10)</f>
        <v>672</v>
      </c>
      <c r="BE10" s="50">
        <f>SUM(AN10:AQ10)</f>
        <v>795.4</v>
      </c>
      <c r="BF10" s="126"/>
      <c r="BG10" s="126"/>
      <c r="BZ10" s="53" t="s">
        <v>69</v>
      </c>
      <c r="CA10" s="50">
        <f>AR10</f>
        <v>212.3</v>
      </c>
      <c r="CX10" s="45"/>
      <c r="CY10" s="45"/>
    </row>
    <row r="11" spans="1:1011 1030:2037 2056:3063 3082:4089 4108:5115 5134:6141 6160:7167 7186:8174 8193:9200 9219:10226 10245:11252 11271:12278 12297:13304 13323:14330 14349:15356 15375:16344" ht="15">
      <c r="A11" s="53" t="s">
        <v>67</v>
      </c>
      <c r="B11" s="50">
        <v>292.8</v>
      </c>
      <c r="C11" s="50">
        <v>223</v>
      </c>
      <c r="D11" s="50">
        <v>300.2</v>
      </c>
      <c r="E11" s="50">
        <v>264.39999999999998</v>
      </c>
      <c r="F11" s="50">
        <v>250.3</v>
      </c>
      <c r="G11" s="50">
        <v>255.6</v>
      </c>
      <c r="H11" s="50">
        <v>275.10000000000002</v>
      </c>
      <c r="I11" s="50">
        <v>359.3</v>
      </c>
      <c r="J11" s="50">
        <v>263.5</v>
      </c>
      <c r="K11" s="50">
        <v>300.2</v>
      </c>
      <c r="L11" s="50">
        <v>338.9</v>
      </c>
      <c r="M11" s="50">
        <v>341.4</v>
      </c>
      <c r="N11" s="50">
        <v>297.8</v>
      </c>
      <c r="O11" s="50">
        <v>341</v>
      </c>
      <c r="P11" s="50">
        <v>314.60000000000002</v>
      </c>
      <c r="Q11" s="50">
        <v>311.60000000000002</v>
      </c>
      <c r="R11" s="50">
        <v>384.9</v>
      </c>
      <c r="S11" s="50">
        <v>226.5</v>
      </c>
      <c r="T11" s="50">
        <v>352.6</v>
      </c>
      <c r="U11" s="50">
        <v>459</v>
      </c>
      <c r="V11" s="50">
        <v>394</v>
      </c>
      <c r="W11" s="50">
        <v>510.1</v>
      </c>
      <c r="X11" s="50">
        <f>'Financial Model'!AX42</f>
        <v>435.7</v>
      </c>
      <c r="Y11" s="50">
        <f>'Financial Model'!AY42</f>
        <v>406.7</v>
      </c>
      <c r="Z11" s="53"/>
      <c r="AA11" s="53" t="s">
        <v>67</v>
      </c>
      <c r="AB11" s="50">
        <v>38.9</v>
      </c>
      <c r="AC11" s="50">
        <v>50.3</v>
      </c>
      <c r="AD11" s="50">
        <v>42.7</v>
      </c>
      <c r="AE11" s="50">
        <v>40.200000000000003</v>
      </c>
      <c r="AF11" s="50">
        <v>56.5</v>
      </c>
      <c r="AG11" s="50">
        <v>61.6</v>
      </c>
      <c r="AH11" s="50">
        <v>61.9</v>
      </c>
      <c r="AI11" s="50">
        <v>70.7</v>
      </c>
      <c r="AJ11" s="50">
        <v>67.2</v>
      </c>
      <c r="AK11" s="50">
        <v>69.5</v>
      </c>
      <c r="AL11" s="50">
        <v>63.3</v>
      </c>
      <c r="AM11" s="50">
        <v>67</v>
      </c>
      <c r="AN11" s="50">
        <v>65.5</v>
      </c>
      <c r="AO11" s="50">
        <v>78.400000000000006</v>
      </c>
      <c r="AP11" s="50">
        <v>68.3</v>
      </c>
      <c r="AQ11" s="50">
        <v>91.3</v>
      </c>
      <c r="AR11" s="50">
        <v>79.7</v>
      </c>
      <c r="BA11" s="53" t="s">
        <v>67</v>
      </c>
      <c r="BB11" s="50">
        <f>SUM(AB11:AE11)</f>
        <v>172.09999999999997</v>
      </c>
      <c r="BC11" s="50">
        <f>SUM(AF11:AI11)</f>
        <v>250.7</v>
      </c>
      <c r="BD11" s="50">
        <f>SUM(AJ11:AM11)</f>
        <v>267</v>
      </c>
      <c r="BE11" s="50">
        <f>SUM(AN11:AQ11)</f>
        <v>303.5</v>
      </c>
      <c r="BF11" s="126"/>
      <c r="BG11" s="126"/>
      <c r="BZ11" s="53" t="s">
        <v>67</v>
      </c>
      <c r="CA11" s="50">
        <f>AR11</f>
        <v>79.7</v>
      </c>
    </row>
    <row r="12" spans="1:1011 1030:2037 2056:3063 3082:4089 4108:5115 5134:6141 6160:7167 7186:8174 8193:9200 9219:10226 10245:11252 11271:12278 12297:13304 13323:14330 14349:15356 15375:16344" ht="15">
      <c r="A12" s="53" t="s">
        <v>78</v>
      </c>
      <c r="B12" s="50">
        <v>38.200000000000003</v>
      </c>
      <c r="C12" s="50">
        <v>29.2</v>
      </c>
      <c r="D12" s="50">
        <v>31.3</v>
      </c>
      <c r="E12" s="50">
        <v>30.4</v>
      </c>
      <c r="F12" s="50">
        <v>28.8</v>
      </c>
      <c r="G12" s="50">
        <v>45.3</v>
      </c>
      <c r="H12" s="50">
        <v>34.4</v>
      </c>
      <c r="I12" s="50">
        <v>29.8</v>
      </c>
      <c r="J12" s="50">
        <v>23.6</v>
      </c>
      <c r="K12" s="50">
        <v>29.6</v>
      </c>
      <c r="L12" s="50">
        <v>21.6</v>
      </c>
      <c r="M12" s="50">
        <v>23.5</v>
      </c>
      <c r="N12" s="50">
        <v>20</v>
      </c>
      <c r="O12" s="50">
        <v>18.899999999999999</v>
      </c>
      <c r="P12" s="50">
        <v>18.399999999999999</v>
      </c>
      <c r="Q12" s="50">
        <v>13.8</v>
      </c>
      <c r="R12" s="50">
        <v>18.5</v>
      </c>
      <c r="S12" s="50">
        <v>20.100000000000001</v>
      </c>
      <c r="T12" s="50">
        <v>17.600000000000001</v>
      </c>
      <c r="U12" s="50">
        <v>19.8</v>
      </c>
      <c r="V12" s="50">
        <v>21.3</v>
      </c>
      <c r="W12" s="50">
        <v>19.399999999999999</v>
      </c>
      <c r="X12" s="50">
        <f>'Financial Model'!AX45</f>
        <v>21.899999999999864</v>
      </c>
      <c r="Y12" s="50">
        <f>'Financial Model'!AY45</f>
        <v>22.900000000000091</v>
      </c>
      <c r="Z12" s="53"/>
      <c r="AA12" s="53" t="s">
        <v>78</v>
      </c>
      <c r="AB12" s="50">
        <v>2.1</v>
      </c>
      <c r="AC12" s="50">
        <v>1.9</v>
      </c>
      <c r="AD12" s="50">
        <v>2.1</v>
      </c>
      <c r="AE12" s="50">
        <v>2.2999999999999998</v>
      </c>
      <c r="AF12" s="50">
        <v>2.7</v>
      </c>
      <c r="AG12" s="50">
        <v>2.5</v>
      </c>
      <c r="AH12" s="50">
        <v>3</v>
      </c>
      <c r="AI12" s="50">
        <v>3.8</v>
      </c>
      <c r="AJ12" s="50">
        <v>2.7</v>
      </c>
      <c r="AK12" s="50">
        <v>2.2999999999999998</v>
      </c>
      <c r="AL12" s="50">
        <v>2.1</v>
      </c>
      <c r="AM12" s="50">
        <v>2.1</v>
      </c>
      <c r="AN12" s="50">
        <v>2.2000000000000002</v>
      </c>
      <c r="AO12" s="50">
        <v>2</v>
      </c>
      <c r="AP12" s="50">
        <v>1.9</v>
      </c>
      <c r="AQ12" s="50">
        <v>1.6</v>
      </c>
      <c r="AR12" s="50">
        <v>1.6</v>
      </c>
      <c r="BA12" s="53" t="s">
        <v>78</v>
      </c>
      <c r="BB12" s="50">
        <f>SUM(AB12:AE12)</f>
        <v>8.3999999999999986</v>
      </c>
      <c r="BC12" s="50">
        <f>SUM(AF12:AI12)</f>
        <v>12</v>
      </c>
      <c r="BD12" s="50">
        <f>SUM(AJ12:AM12)</f>
        <v>9.1999999999999993</v>
      </c>
      <c r="BE12" s="50">
        <f>SUM(AN12:AQ12)</f>
        <v>7.6999999999999993</v>
      </c>
      <c r="BF12" s="126"/>
      <c r="BG12" s="126"/>
      <c r="BZ12" s="53" t="s">
        <v>65</v>
      </c>
      <c r="CA12" s="50">
        <f>AR12</f>
        <v>1.6</v>
      </c>
    </row>
    <row r="13" spans="1:1011 1030:2037 2056:3063 3082:4089 4108:5115 5134:6141 6160:7167 7186:8174 8193:9200 9219:10226 10245:11252 11271:12278 12297:13304 13323:14330 14349:15356 15375:16344" s="45" customFormat="1" thickBot="1">
      <c r="A13" s="79" t="s">
        <v>77</v>
      </c>
      <c r="B13" s="79">
        <v>1000.1</v>
      </c>
      <c r="C13" s="79">
        <v>935.4</v>
      </c>
      <c r="D13" s="79">
        <v>1063.3</v>
      </c>
      <c r="E13" s="79">
        <v>1118.5</v>
      </c>
      <c r="F13" s="79">
        <v>1102</v>
      </c>
      <c r="G13" s="79">
        <v>1177.5</v>
      </c>
      <c r="H13" s="79">
        <v>1180.5999999999999</v>
      </c>
      <c r="I13" s="79">
        <v>1256.4000000000001</v>
      </c>
      <c r="J13" s="79">
        <v>1210</v>
      </c>
      <c r="K13" s="79">
        <v>1346.4</v>
      </c>
      <c r="L13" s="79">
        <v>1426.8</v>
      </c>
      <c r="M13" s="79">
        <v>1436.6</v>
      </c>
      <c r="N13" s="79">
        <v>1330.6</v>
      </c>
      <c r="O13" s="79">
        <v>1277.7</v>
      </c>
      <c r="P13" s="79">
        <v>1275.2</v>
      </c>
      <c r="Q13" s="79">
        <v>1289.5</v>
      </c>
      <c r="R13" s="79">
        <v>1417.5</v>
      </c>
      <c r="S13" s="79">
        <v>1532.8</v>
      </c>
      <c r="T13" s="79">
        <v>1676.7</v>
      </c>
      <c r="U13" s="79">
        <v>1762.5</v>
      </c>
      <c r="V13" s="79">
        <f>V12+V11+V10</f>
        <v>1592.7</v>
      </c>
      <c r="W13" s="79">
        <f>W12+W11+W10</f>
        <v>1751.6</v>
      </c>
      <c r="X13" s="79">
        <f>X12+X11+X10</f>
        <v>1733.3</v>
      </c>
      <c r="Y13" s="79">
        <f>Y12+Y11+Y10</f>
        <v>1594.7</v>
      </c>
      <c r="Z13" s="53"/>
      <c r="AA13" s="79" t="s">
        <v>77</v>
      </c>
      <c r="AB13" s="79">
        <v>157.4</v>
      </c>
      <c r="AC13" s="79">
        <v>172.8</v>
      </c>
      <c r="AD13" s="79">
        <v>170</v>
      </c>
      <c r="AE13" s="79">
        <v>157.5</v>
      </c>
      <c r="AF13" s="79">
        <f t="shared" ref="AF13:AL13" si="0">SUM(AF10:AF12)</f>
        <v>170.2</v>
      </c>
      <c r="AG13" s="79">
        <f t="shared" si="0"/>
        <v>186.3</v>
      </c>
      <c r="AH13" s="79">
        <f t="shared" si="0"/>
        <v>200.3</v>
      </c>
      <c r="AI13" s="79">
        <f t="shared" si="0"/>
        <v>220.60000000000002</v>
      </c>
      <c r="AJ13" s="79">
        <f t="shared" si="0"/>
        <v>221.89999999999998</v>
      </c>
      <c r="AK13" s="79">
        <f t="shared" si="0"/>
        <v>236.9</v>
      </c>
      <c r="AL13" s="79">
        <f t="shared" si="0"/>
        <v>237.49999999999997</v>
      </c>
      <c r="AM13" s="79">
        <f t="shared" ref="AM13:AN13" si="1">SUM(AM10:AM12)</f>
        <v>251.9</v>
      </c>
      <c r="AN13" s="79">
        <f t="shared" si="1"/>
        <v>248.2</v>
      </c>
      <c r="AO13" s="79">
        <f t="shared" ref="AO13:AP13" si="2">SUM(AO10:AO12)</f>
        <v>271.5</v>
      </c>
      <c r="AP13" s="79">
        <f t="shared" si="2"/>
        <v>280.09999999999997</v>
      </c>
      <c r="AQ13" s="79">
        <f t="shared" ref="AQ13:AR13" si="3">SUM(AQ10:AQ12)</f>
        <v>306.8</v>
      </c>
      <c r="AR13" s="79">
        <f t="shared" si="3"/>
        <v>293.60000000000002</v>
      </c>
      <c r="BA13" s="79" t="s">
        <v>77</v>
      </c>
      <c r="BB13" s="79">
        <f>SUM(BB10:BB12)</f>
        <v>657.69999999999993</v>
      </c>
      <c r="BC13" s="79">
        <f>SUM(BC10:BC12)</f>
        <v>777.40000000000009</v>
      </c>
      <c r="BD13" s="79">
        <f>SUM(BD10:BD12)</f>
        <v>948.2</v>
      </c>
      <c r="BE13" s="79">
        <f>SUM(BE10:BE12)</f>
        <v>1106.6000000000001</v>
      </c>
      <c r="BF13" s="126"/>
      <c r="BG13" s="126"/>
      <c r="BZ13" s="79" t="s">
        <v>77</v>
      </c>
      <c r="CA13" s="79">
        <f>AR13</f>
        <v>293.60000000000002</v>
      </c>
      <c r="CB13" s="15"/>
      <c r="CC13" s="15"/>
      <c r="CD13" s="15"/>
      <c r="CE13" s="15"/>
      <c r="CF13" s="15"/>
      <c r="CG13" s="15"/>
      <c r="CH13" s="15"/>
      <c r="CW13" s="15"/>
      <c r="CX13" s="15"/>
      <c r="CY13" s="15"/>
      <c r="CZ13" s="15"/>
      <c r="DA13" s="15"/>
      <c r="DP13" s="46"/>
      <c r="EI13" s="46"/>
      <c r="EZ13" s="46"/>
      <c r="FS13" s="46"/>
      <c r="GL13" s="46"/>
      <c r="HE13" s="46"/>
      <c r="HX13" s="46"/>
      <c r="IQ13" s="46"/>
      <c r="JJ13" s="46"/>
      <c r="KC13" s="46"/>
      <c r="KV13" s="46"/>
      <c r="LO13" s="46"/>
      <c r="MH13" s="46"/>
      <c r="NA13" s="46"/>
      <c r="NT13" s="46"/>
      <c r="OM13" s="46"/>
      <c r="PF13" s="46"/>
      <c r="PY13" s="46"/>
      <c r="QR13" s="46"/>
      <c r="RK13" s="46"/>
      <c r="SD13" s="46"/>
      <c r="SW13" s="46"/>
      <c r="TP13" s="46"/>
      <c r="UI13" s="46"/>
      <c r="VB13" s="46"/>
      <c r="VU13" s="46"/>
      <c r="WN13" s="46"/>
      <c r="XG13" s="46"/>
      <c r="XZ13" s="46"/>
      <c r="YS13" s="46"/>
      <c r="ZL13" s="46"/>
      <c r="AAE13" s="46"/>
      <c r="AAX13" s="46"/>
      <c r="ABQ13" s="46"/>
      <c r="ACJ13" s="46"/>
      <c r="ADC13" s="46"/>
      <c r="ADV13" s="46"/>
      <c r="AEO13" s="46"/>
      <c r="AFH13" s="46"/>
      <c r="AGA13" s="46"/>
      <c r="AGT13" s="46"/>
      <c r="AHM13" s="46"/>
      <c r="AIF13" s="46"/>
      <c r="AIY13" s="46"/>
      <c r="AJR13" s="46"/>
      <c r="AKK13" s="46"/>
      <c r="ALD13" s="46"/>
      <c r="ALW13" s="46"/>
      <c r="AMP13" s="46"/>
      <c r="ANI13" s="46"/>
      <c r="AOB13" s="46"/>
      <c r="AOU13" s="46"/>
      <c r="APN13" s="46"/>
      <c r="AQG13" s="46"/>
      <c r="AQZ13" s="46"/>
      <c r="ARS13" s="46"/>
      <c r="ASL13" s="46"/>
      <c r="ATE13" s="46"/>
      <c r="ATX13" s="46"/>
      <c r="AUQ13" s="46"/>
      <c r="AVJ13" s="46"/>
      <c r="AWC13" s="46"/>
      <c r="AWV13" s="46"/>
      <c r="AXO13" s="46"/>
      <c r="AYH13" s="46"/>
      <c r="AZA13" s="46"/>
      <c r="AZT13" s="46"/>
      <c r="BAM13" s="46"/>
      <c r="BBF13" s="46"/>
      <c r="BBY13" s="46"/>
      <c r="BCR13" s="46"/>
      <c r="BDK13" s="46"/>
      <c r="BED13" s="46"/>
      <c r="BEW13" s="46"/>
      <c r="BFP13" s="46"/>
      <c r="BGI13" s="46"/>
      <c r="BHB13" s="46"/>
      <c r="BHU13" s="46"/>
      <c r="BIN13" s="46"/>
      <c r="BJG13" s="46"/>
      <c r="BJZ13" s="46"/>
      <c r="BKS13" s="46"/>
      <c r="BLL13" s="46"/>
      <c r="BME13" s="46"/>
      <c r="BMX13" s="46"/>
      <c r="BNQ13" s="46"/>
      <c r="BOJ13" s="46"/>
      <c r="BPC13" s="46"/>
      <c r="BPV13" s="46"/>
      <c r="BQO13" s="46"/>
      <c r="BRH13" s="46"/>
      <c r="BSA13" s="46"/>
      <c r="BST13" s="46"/>
      <c r="BTM13" s="46"/>
      <c r="BUF13" s="46"/>
      <c r="BUY13" s="46"/>
      <c r="BVR13" s="46"/>
      <c r="BWK13" s="46"/>
      <c r="BXD13" s="46"/>
      <c r="BXW13" s="46"/>
      <c r="BYP13" s="46"/>
      <c r="BZI13" s="46"/>
      <c r="CAB13" s="46"/>
      <c r="CAU13" s="46"/>
      <c r="CBN13" s="46"/>
      <c r="CCG13" s="46"/>
      <c r="CCZ13" s="46"/>
      <c r="CDS13" s="46"/>
      <c r="CEL13" s="46"/>
      <c r="CFE13" s="46"/>
      <c r="CFX13" s="46"/>
      <c r="CGQ13" s="46"/>
      <c r="CHJ13" s="46"/>
      <c r="CIC13" s="46"/>
      <c r="CIV13" s="46"/>
      <c r="CJO13" s="46"/>
      <c r="CKH13" s="46"/>
      <c r="CLA13" s="46"/>
      <c r="CLT13" s="46"/>
      <c r="CMM13" s="46"/>
      <c r="CNF13" s="46"/>
      <c r="CNY13" s="46"/>
      <c r="COR13" s="46"/>
      <c r="CPK13" s="46"/>
      <c r="CQD13" s="46"/>
      <c r="CQW13" s="46"/>
      <c r="CRP13" s="46"/>
      <c r="CSI13" s="46"/>
      <c r="CTB13" s="46"/>
      <c r="CTU13" s="46"/>
      <c r="CUN13" s="46"/>
      <c r="CVG13" s="46"/>
      <c r="CVZ13" s="46"/>
      <c r="CWS13" s="46"/>
      <c r="CXL13" s="46"/>
      <c r="CYE13" s="46"/>
      <c r="CYX13" s="46"/>
      <c r="CZQ13" s="46"/>
      <c r="DAJ13" s="46"/>
      <c r="DBC13" s="46"/>
      <c r="DBV13" s="46"/>
      <c r="DCO13" s="46"/>
      <c r="DDH13" s="46"/>
      <c r="DEA13" s="46"/>
      <c r="DET13" s="46"/>
      <c r="DFM13" s="46"/>
      <c r="DGF13" s="46"/>
      <c r="DGY13" s="46"/>
      <c r="DHR13" s="46"/>
      <c r="DIK13" s="46"/>
      <c r="DJD13" s="46"/>
      <c r="DJW13" s="46"/>
      <c r="DKP13" s="46"/>
      <c r="DLI13" s="46"/>
      <c r="DMB13" s="46"/>
      <c r="DMU13" s="46"/>
      <c r="DNN13" s="46"/>
      <c r="DOG13" s="46"/>
      <c r="DOZ13" s="46"/>
      <c r="DPS13" s="46"/>
      <c r="DQL13" s="46"/>
      <c r="DRE13" s="46"/>
      <c r="DRX13" s="46"/>
      <c r="DSQ13" s="46"/>
      <c r="DTJ13" s="46"/>
      <c r="DUC13" s="46"/>
      <c r="DUV13" s="46"/>
      <c r="DVO13" s="46"/>
      <c r="DWH13" s="46"/>
      <c r="DXA13" s="46"/>
      <c r="DXT13" s="46"/>
      <c r="DYM13" s="46"/>
      <c r="DZF13" s="46"/>
      <c r="DZY13" s="46"/>
      <c r="EAR13" s="46"/>
      <c r="EBK13" s="46"/>
      <c r="ECD13" s="46"/>
      <c r="ECW13" s="46"/>
      <c r="EDP13" s="46"/>
      <c r="EEI13" s="46"/>
      <c r="EFB13" s="46"/>
      <c r="EFU13" s="46"/>
      <c r="EGN13" s="46"/>
      <c r="EHG13" s="46"/>
      <c r="EHZ13" s="46"/>
      <c r="EIS13" s="46"/>
      <c r="EJL13" s="46"/>
      <c r="EKE13" s="46"/>
      <c r="EKX13" s="46"/>
      <c r="ELQ13" s="46"/>
      <c r="EMJ13" s="46"/>
      <c r="ENC13" s="46"/>
      <c r="ENV13" s="46"/>
      <c r="EOO13" s="46"/>
      <c r="EPH13" s="46"/>
      <c r="EQA13" s="46"/>
      <c r="EQT13" s="46"/>
      <c r="ERM13" s="46"/>
      <c r="ESF13" s="46"/>
      <c r="ESY13" s="46"/>
      <c r="ETR13" s="46"/>
      <c r="EUK13" s="46"/>
      <c r="EVD13" s="46"/>
      <c r="EVW13" s="46"/>
      <c r="EWP13" s="46"/>
      <c r="EXI13" s="46"/>
      <c r="EYB13" s="46"/>
      <c r="EYU13" s="46"/>
      <c r="EZN13" s="46"/>
      <c r="FAG13" s="46"/>
      <c r="FAZ13" s="46"/>
      <c r="FBS13" s="46"/>
      <c r="FCL13" s="46"/>
      <c r="FDE13" s="46"/>
      <c r="FDX13" s="46"/>
      <c r="FEQ13" s="46"/>
      <c r="FFJ13" s="46"/>
      <c r="FGC13" s="46"/>
      <c r="FGV13" s="46"/>
      <c r="FHO13" s="46"/>
      <c r="FIH13" s="46"/>
      <c r="FJA13" s="46"/>
      <c r="FJT13" s="46"/>
      <c r="FKM13" s="46"/>
      <c r="FLF13" s="46"/>
      <c r="FLY13" s="46"/>
      <c r="FMR13" s="46"/>
      <c r="FNK13" s="46"/>
      <c r="FOD13" s="46"/>
      <c r="FOW13" s="46"/>
      <c r="FPP13" s="46"/>
      <c r="FQI13" s="46"/>
      <c r="FRB13" s="46"/>
      <c r="FRU13" s="46"/>
      <c r="FSN13" s="46"/>
      <c r="FTG13" s="46"/>
      <c r="FTZ13" s="46"/>
      <c r="FUS13" s="46"/>
      <c r="FVL13" s="46"/>
      <c r="FWE13" s="46"/>
      <c r="FWX13" s="46"/>
      <c r="FXQ13" s="46"/>
      <c r="FYJ13" s="46"/>
      <c r="FZC13" s="46"/>
      <c r="FZV13" s="46"/>
      <c r="GAO13" s="46"/>
      <c r="GBH13" s="46"/>
      <c r="GCA13" s="46"/>
      <c r="GCT13" s="46"/>
      <c r="GDM13" s="46"/>
      <c r="GEF13" s="46"/>
      <c r="GEY13" s="46"/>
      <c r="GFR13" s="46"/>
      <c r="GGK13" s="46"/>
      <c r="GHD13" s="46"/>
      <c r="GHW13" s="46"/>
      <c r="GIP13" s="46"/>
      <c r="GJI13" s="46"/>
      <c r="GKB13" s="46"/>
      <c r="GKU13" s="46"/>
      <c r="GLN13" s="46"/>
      <c r="GMG13" s="46"/>
      <c r="GMZ13" s="46"/>
      <c r="GNS13" s="46"/>
      <c r="GOL13" s="46"/>
      <c r="GPE13" s="46"/>
      <c r="GPX13" s="46"/>
      <c r="GQQ13" s="46"/>
      <c r="GRJ13" s="46"/>
      <c r="GSC13" s="46"/>
      <c r="GSV13" s="46"/>
      <c r="GTO13" s="46"/>
      <c r="GUH13" s="46"/>
      <c r="GVA13" s="46"/>
      <c r="GVT13" s="46"/>
      <c r="GWM13" s="46"/>
      <c r="GXF13" s="46"/>
      <c r="GXY13" s="46"/>
      <c r="GYR13" s="46"/>
      <c r="GZK13" s="46"/>
      <c r="HAD13" s="46"/>
      <c r="HAW13" s="46"/>
      <c r="HBP13" s="46"/>
      <c r="HCI13" s="46"/>
      <c r="HDB13" s="46"/>
      <c r="HDU13" s="46"/>
      <c r="HEN13" s="46"/>
      <c r="HFG13" s="46"/>
      <c r="HFZ13" s="46"/>
      <c r="HGS13" s="46"/>
      <c r="HHL13" s="46"/>
      <c r="HIE13" s="46"/>
      <c r="HIX13" s="46"/>
      <c r="HJQ13" s="46"/>
      <c r="HKJ13" s="46"/>
      <c r="HLC13" s="46"/>
      <c r="HLV13" s="46"/>
      <c r="HMO13" s="46"/>
      <c r="HNH13" s="46"/>
      <c r="HOA13" s="46"/>
      <c r="HOT13" s="46"/>
      <c r="HPM13" s="46"/>
      <c r="HQF13" s="46"/>
      <c r="HQY13" s="46"/>
      <c r="HRR13" s="46"/>
      <c r="HSK13" s="46"/>
      <c r="HTD13" s="46"/>
      <c r="HTW13" s="46"/>
      <c r="HUP13" s="46"/>
      <c r="HVI13" s="46"/>
      <c r="HWB13" s="46"/>
      <c r="HWU13" s="46"/>
      <c r="HXN13" s="46"/>
      <c r="HYG13" s="46"/>
      <c r="HYZ13" s="46"/>
      <c r="HZS13" s="46"/>
      <c r="IAL13" s="46"/>
      <c r="IBE13" s="46"/>
      <c r="IBX13" s="46"/>
      <c r="ICQ13" s="46"/>
      <c r="IDJ13" s="46"/>
      <c r="IEC13" s="46"/>
      <c r="IEV13" s="46"/>
      <c r="IFO13" s="46"/>
      <c r="IGH13" s="46"/>
      <c r="IHA13" s="46"/>
      <c r="IHT13" s="46"/>
      <c r="IIM13" s="46"/>
      <c r="IJF13" s="46"/>
      <c r="IJY13" s="46"/>
      <c r="IKR13" s="46"/>
      <c r="ILK13" s="46"/>
      <c r="IMD13" s="46"/>
      <c r="IMW13" s="46"/>
      <c r="INP13" s="46"/>
      <c r="IOI13" s="46"/>
      <c r="IPB13" s="46"/>
      <c r="IPU13" s="46"/>
      <c r="IQN13" s="46"/>
      <c r="IRG13" s="46"/>
      <c r="IRZ13" s="46"/>
      <c r="ISS13" s="46"/>
      <c r="ITL13" s="46"/>
      <c r="IUE13" s="46"/>
      <c r="IUX13" s="46"/>
      <c r="IVQ13" s="46"/>
      <c r="IWJ13" s="46"/>
      <c r="IXC13" s="46"/>
      <c r="IXV13" s="46"/>
      <c r="IYO13" s="46"/>
      <c r="IZH13" s="46"/>
      <c r="JAA13" s="46"/>
      <c r="JAT13" s="46"/>
      <c r="JBM13" s="46"/>
      <c r="JCF13" s="46"/>
      <c r="JCY13" s="46"/>
      <c r="JDR13" s="46"/>
      <c r="JEK13" s="46"/>
      <c r="JFD13" s="46"/>
      <c r="JFW13" s="46"/>
      <c r="JGP13" s="46"/>
      <c r="JHI13" s="46"/>
      <c r="JIB13" s="46"/>
      <c r="JIU13" s="46"/>
      <c r="JJN13" s="46"/>
      <c r="JKG13" s="46"/>
      <c r="JKZ13" s="46"/>
      <c r="JLS13" s="46"/>
      <c r="JML13" s="46"/>
      <c r="JNE13" s="46"/>
      <c r="JNX13" s="46"/>
      <c r="JOQ13" s="46"/>
      <c r="JPJ13" s="46"/>
      <c r="JQC13" s="46"/>
      <c r="JQV13" s="46"/>
      <c r="JRO13" s="46"/>
      <c r="JSH13" s="46"/>
      <c r="JTA13" s="46"/>
      <c r="JTT13" s="46"/>
      <c r="JUM13" s="46"/>
      <c r="JVF13" s="46"/>
      <c r="JVY13" s="46"/>
      <c r="JWR13" s="46"/>
      <c r="JXK13" s="46"/>
      <c r="JYD13" s="46"/>
      <c r="JYW13" s="46"/>
      <c r="JZP13" s="46"/>
      <c r="KAI13" s="46"/>
      <c r="KBB13" s="46"/>
      <c r="KBU13" s="46"/>
      <c r="KCN13" s="46"/>
      <c r="KDG13" s="46"/>
      <c r="KDZ13" s="46"/>
      <c r="KES13" s="46"/>
      <c r="KFL13" s="46"/>
      <c r="KGE13" s="46"/>
      <c r="KGX13" s="46"/>
      <c r="KHQ13" s="46"/>
      <c r="KIJ13" s="46"/>
      <c r="KJC13" s="46"/>
      <c r="KJV13" s="46"/>
      <c r="KKO13" s="46"/>
      <c r="KLH13" s="46"/>
      <c r="KMA13" s="46"/>
      <c r="KMT13" s="46"/>
      <c r="KNM13" s="46"/>
      <c r="KOF13" s="46"/>
      <c r="KOY13" s="46"/>
      <c r="KPR13" s="46"/>
      <c r="KQK13" s="46"/>
      <c r="KRD13" s="46"/>
      <c r="KRW13" s="46"/>
      <c r="KSP13" s="46"/>
      <c r="KTI13" s="46"/>
      <c r="KUB13" s="46"/>
      <c r="KUU13" s="46"/>
      <c r="KVN13" s="46"/>
      <c r="KWG13" s="46"/>
      <c r="KWZ13" s="46"/>
      <c r="KXS13" s="46"/>
      <c r="KYL13" s="46"/>
      <c r="KZE13" s="46"/>
      <c r="KZX13" s="46"/>
      <c r="LAQ13" s="46"/>
      <c r="LBJ13" s="46"/>
      <c r="LCC13" s="46"/>
      <c r="LCV13" s="46"/>
      <c r="LDO13" s="46"/>
      <c r="LEH13" s="46"/>
      <c r="LFA13" s="46"/>
      <c r="LFT13" s="46"/>
      <c r="LGM13" s="46"/>
      <c r="LHF13" s="46"/>
      <c r="LHY13" s="46"/>
      <c r="LIR13" s="46"/>
      <c r="LJK13" s="46"/>
      <c r="LKD13" s="46"/>
      <c r="LKW13" s="46"/>
      <c r="LLP13" s="46"/>
      <c r="LMI13" s="46"/>
      <c r="LNB13" s="46"/>
      <c r="LNU13" s="46"/>
      <c r="LON13" s="46"/>
      <c r="LPG13" s="46"/>
      <c r="LPZ13" s="46"/>
      <c r="LQS13" s="46"/>
      <c r="LRL13" s="46"/>
      <c r="LSE13" s="46"/>
      <c r="LSX13" s="46"/>
      <c r="LTQ13" s="46"/>
      <c r="LUJ13" s="46"/>
      <c r="LVC13" s="46"/>
      <c r="LVV13" s="46"/>
      <c r="LWO13" s="46"/>
      <c r="LXH13" s="46"/>
      <c r="LYA13" s="46"/>
      <c r="LYT13" s="46"/>
      <c r="LZM13" s="46"/>
      <c r="MAF13" s="46"/>
      <c r="MAY13" s="46"/>
      <c r="MBR13" s="46"/>
      <c r="MCK13" s="46"/>
      <c r="MDD13" s="46"/>
      <c r="MDW13" s="46"/>
      <c r="MEP13" s="46"/>
      <c r="MFI13" s="46"/>
      <c r="MGB13" s="46"/>
      <c r="MGU13" s="46"/>
      <c r="MHN13" s="46"/>
      <c r="MIG13" s="46"/>
      <c r="MIZ13" s="46"/>
      <c r="MJS13" s="46"/>
      <c r="MKL13" s="46"/>
      <c r="MLE13" s="46"/>
      <c r="MLX13" s="46"/>
      <c r="MMQ13" s="46"/>
      <c r="MNJ13" s="46"/>
      <c r="MOC13" s="46"/>
      <c r="MOV13" s="46"/>
      <c r="MPO13" s="46"/>
      <c r="MQH13" s="46"/>
      <c r="MRA13" s="46"/>
      <c r="MRT13" s="46"/>
      <c r="MSM13" s="46"/>
      <c r="MTF13" s="46"/>
      <c r="MTY13" s="46"/>
      <c r="MUR13" s="46"/>
      <c r="MVK13" s="46"/>
      <c r="MWD13" s="46"/>
      <c r="MWW13" s="46"/>
      <c r="MXP13" s="46"/>
      <c r="MYI13" s="46"/>
      <c r="MZB13" s="46"/>
      <c r="MZU13" s="46"/>
      <c r="NAN13" s="46"/>
      <c r="NBG13" s="46"/>
      <c r="NBZ13" s="46"/>
      <c r="NCS13" s="46"/>
      <c r="NDL13" s="46"/>
      <c r="NEE13" s="46"/>
      <c r="NEX13" s="46"/>
      <c r="NFQ13" s="46"/>
      <c r="NGJ13" s="46"/>
      <c r="NHC13" s="46"/>
      <c r="NHV13" s="46"/>
      <c r="NIO13" s="46"/>
      <c r="NJH13" s="46"/>
      <c r="NKA13" s="46"/>
      <c r="NKT13" s="46"/>
      <c r="NLM13" s="46"/>
      <c r="NMF13" s="46"/>
      <c r="NMY13" s="46"/>
      <c r="NNR13" s="46"/>
      <c r="NOK13" s="46"/>
      <c r="NPD13" s="46"/>
      <c r="NPW13" s="46"/>
      <c r="NQP13" s="46"/>
      <c r="NRI13" s="46"/>
      <c r="NSB13" s="46"/>
      <c r="NSU13" s="46"/>
      <c r="NTN13" s="46"/>
      <c r="NUG13" s="46"/>
      <c r="NUZ13" s="46"/>
      <c r="NVS13" s="46"/>
      <c r="NWL13" s="46"/>
      <c r="NXE13" s="46"/>
      <c r="NXX13" s="46"/>
      <c r="NYQ13" s="46"/>
      <c r="NZJ13" s="46"/>
      <c r="OAC13" s="46"/>
      <c r="OAV13" s="46"/>
      <c r="OBO13" s="46"/>
      <c r="OCH13" s="46"/>
      <c r="ODA13" s="46"/>
      <c r="ODT13" s="46"/>
      <c r="OEM13" s="46"/>
      <c r="OFF13" s="46"/>
      <c r="OFY13" s="46"/>
      <c r="OGR13" s="46"/>
      <c r="OHK13" s="46"/>
      <c r="OID13" s="46"/>
      <c r="OIW13" s="46"/>
      <c r="OJP13" s="46"/>
      <c r="OKI13" s="46"/>
      <c r="OLB13" s="46"/>
      <c r="OLU13" s="46"/>
      <c r="OMN13" s="46"/>
      <c r="ONG13" s="46"/>
      <c r="ONZ13" s="46"/>
      <c r="OOS13" s="46"/>
      <c r="OPL13" s="46"/>
      <c r="OQE13" s="46"/>
      <c r="OQX13" s="46"/>
      <c r="ORQ13" s="46"/>
      <c r="OSJ13" s="46"/>
      <c r="OTC13" s="46"/>
      <c r="OTV13" s="46"/>
      <c r="OUO13" s="46"/>
      <c r="OVH13" s="46"/>
      <c r="OWA13" s="46"/>
      <c r="OWT13" s="46"/>
      <c r="OXM13" s="46"/>
      <c r="OYF13" s="46"/>
      <c r="OYY13" s="46"/>
      <c r="OZR13" s="46"/>
      <c r="PAK13" s="46"/>
      <c r="PBD13" s="46"/>
      <c r="PBW13" s="46"/>
      <c r="PCP13" s="46"/>
      <c r="PDI13" s="46"/>
      <c r="PEB13" s="46"/>
      <c r="PEU13" s="46"/>
      <c r="PFN13" s="46"/>
      <c r="PGG13" s="46"/>
      <c r="PGZ13" s="46"/>
      <c r="PHS13" s="46"/>
      <c r="PIL13" s="46"/>
      <c r="PJE13" s="46"/>
      <c r="PJX13" s="46"/>
      <c r="PKQ13" s="46"/>
      <c r="PLJ13" s="46"/>
      <c r="PMC13" s="46"/>
      <c r="PMV13" s="46"/>
      <c r="PNO13" s="46"/>
      <c r="POH13" s="46"/>
      <c r="PPA13" s="46"/>
      <c r="PPT13" s="46"/>
      <c r="PQM13" s="46"/>
      <c r="PRF13" s="46"/>
      <c r="PRY13" s="46"/>
      <c r="PSR13" s="46"/>
      <c r="PTK13" s="46"/>
      <c r="PUD13" s="46"/>
      <c r="PUW13" s="46"/>
      <c r="PVP13" s="46"/>
      <c r="PWI13" s="46"/>
      <c r="PXB13" s="46"/>
      <c r="PXU13" s="46"/>
      <c r="PYN13" s="46"/>
      <c r="PZG13" s="46"/>
      <c r="PZZ13" s="46"/>
      <c r="QAS13" s="46"/>
      <c r="QBL13" s="46"/>
      <c r="QCE13" s="46"/>
      <c r="QCX13" s="46"/>
      <c r="QDQ13" s="46"/>
      <c r="QEJ13" s="46"/>
      <c r="QFC13" s="46"/>
      <c r="QFV13" s="46"/>
      <c r="QGO13" s="46"/>
      <c r="QHH13" s="46"/>
      <c r="QIA13" s="46"/>
      <c r="QIT13" s="46"/>
      <c r="QJM13" s="46"/>
      <c r="QKF13" s="46"/>
      <c r="QKY13" s="46"/>
      <c r="QLR13" s="46"/>
      <c r="QMK13" s="46"/>
      <c r="QND13" s="46"/>
      <c r="QNW13" s="46"/>
      <c r="QOP13" s="46"/>
      <c r="QPI13" s="46"/>
      <c r="QQB13" s="46"/>
      <c r="QQU13" s="46"/>
      <c r="QRN13" s="46"/>
      <c r="QSG13" s="46"/>
      <c r="QSZ13" s="46"/>
      <c r="QTS13" s="46"/>
      <c r="QUL13" s="46"/>
      <c r="QVE13" s="46"/>
      <c r="QVX13" s="46"/>
      <c r="QWQ13" s="46"/>
      <c r="QXJ13" s="46"/>
      <c r="QYC13" s="46"/>
      <c r="QYV13" s="46"/>
      <c r="QZO13" s="46"/>
      <c r="RAH13" s="46"/>
      <c r="RBA13" s="46"/>
      <c r="RBT13" s="46"/>
      <c r="RCM13" s="46"/>
      <c r="RDF13" s="46"/>
      <c r="RDY13" s="46"/>
      <c r="RER13" s="46"/>
      <c r="RFK13" s="46"/>
      <c r="RGD13" s="46"/>
      <c r="RGW13" s="46"/>
      <c r="RHP13" s="46"/>
      <c r="RII13" s="46"/>
      <c r="RJB13" s="46"/>
      <c r="RJU13" s="46"/>
      <c r="RKN13" s="46"/>
      <c r="RLG13" s="46"/>
      <c r="RLZ13" s="46"/>
      <c r="RMS13" s="46"/>
      <c r="RNL13" s="46"/>
      <c r="ROE13" s="46"/>
      <c r="ROX13" s="46"/>
      <c r="RPQ13" s="46"/>
      <c r="RQJ13" s="46"/>
      <c r="RRC13" s="46"/>
      <c r="RRV13" s="46"/>
      <c r="RSO13" s="46"/>
      <c r="RTH13" s="46"/>
      <c r="RUA13" s="46"/>
      <c r="RUT13" s="46"/>
      <c r="RVM13" s="46"/>
      <c r="RWF13" s="46"/>
      <c r="RWY13" s="46"/>
      <c r="RXR13" s="46"/>
      <c r="RYK13" s="46"/>
      <c r="RZD13" s="46"/>
      <c r="RZW13" s="46"/>
      <c r="SAP13" s="46"/>
      <c r="SBI13" s="46"/>
      <c r="SCB13" s="46"/>
      <c r="SCU13" s="46"/>
      <c r="SDN13" s="46"/>
      <c r="SEG13" s="46"/>
      <c r="SEZ13" s="46"/>
      <c r="SFS13" s="46"/>
      <c r="SGL13" s="46"/>
      <c r="SHE13" s="46"/>
      <c r="SHX13" s="46"/>
      <c r="SIQ13" s="46"/>
      <c r="SJJ13" s="46"/>
      <c r="SKC13" s="46"/>
      <c r="SKV13" s="46"/>
      <c r="SLO13" s="46"/>
      <c r="SMH13" s="46"/>
      <c r="SNA13" s="46"/>
      <c r="SNT13" s="46"/>
      <c r="SOM13" s="46"/>
      <c r="SPF13" s="46"/>
      <c r="SPY13" s="46"/>
      <c r="SQR13" s="46"/>
      <c r="SRK13" s="46"/>
      <c r="SSD13" s="46"/>
      <c r="SSW13" s="46"/>
      <c r="STP13" s="46"/>
      <c r="SUI13" s="46"/>
      <c r="SVB13" s="46"/>
      <c r="SVU13" s="46"/>
      <c r="SWN13" s="46"/>
      <c r="SXG13" s="46"/>
      <c r="SXZ13" s="46"/>
      <c r="SYS13" s="46"/>
      <c r="SZL13" s="46"/>
      <c r="TAE13" s="46"/>
      <c r="TAX13" s="46"/>
      <c r="TBQ13" s="46"/>
      <c r="TCJ13" s="46"/>
      <c r="TDC13" s="46"/>
      <c r="TDV13" s="46"/>
      <c r="TEO13" s="46"/>
      <c r="TFH13" s="46"/>
      <c r="TGA13" s="46"/>
      <c r="TGT13" s="46"/>
      <c r="THM13" s="46"/>
      <c r="TIF13" s="46"/>
      <c r="TIY13" s="46"/>
      <c r="TJR13" s="46"/>
      <c r="TKK13" s="46"/>
      <c r="TLD13" s="46"/>
      <c r="TLW13" s="46"/>
      <c r="TMP13" s="46"/>
      <c r="TNI13" s="46"/>
      <c r="TOB13" s="46"/>
      <c r="TOU13" s="46"/>
      <c r="TPN13" s="46"/>
      <c r="TQG13" s="46"/>
      <c r="TQZ13" s="46"/>
      <c r="TRS13" s="46"/>
      <c r="TSL13" s="46"/>
      <c r="TTE13" s="46"/>
      <c r="TTX13" s="46"/>
      <c r="TUQ13" s="46"/>
      <c r="TVJ13" s="46"/>
      <c r="TWC13" s="46"/>
      <c r="TWV13" s="46"/>
      <c r="TXO13" s="46"/>
      <c r="TYH13" s="46"/>
      <c r="TZA13" s="46"/>
      <c r="TZT13" s="46"/>
      <c r="UAM13" s="46"/>
      <c r="UBF13" s="46"/>
      <c r="UBY13" s="46"/>
      <c r="UCR13" s="46"/>
      <c r="UDK13" s="46"/>
      <c r="UED13" s="46"/>
      <c r="UEW13" s="46"/>
      <c r="UFP13" s="46"/>
      <c r="UGI13" s="46"/>
      <c r="UHB13" s="46"/>
      <c r="UHU13" s="46"/>
      <c r="UIN13" s="46"/>
      <c r="UJG13" s="46"/>
      <c r="UJZ13" s="46"/>
      <c r="UKS13" s="46"/>
      <c r="ULL13" s="46"/>
      <c r="UME13" s="46"/>
      <c r="UMX13" s="46"/>
      <c r="UNQ13" s="46"/>
      <c r="UOJ13" s="46"/>
      <c r="UPC13" s="46"/>
      <c r="UPV13" s="46"/>
      <c r="UQO13" s="46"/>
      <c r="URH13" s="46"/>
      <c r="USA13" s="46"/>
      <c r="UST13" s="46"/>
      <c r="UTM13" s="46"/>
      <c r="UUF13" s="46"/>
      <c r="UUY13" s="46"/>
      <c r="UVR13" s="46"/>
      <c r="UWK13" s="46"/>
      <c r="UXD13" s="46"/>
      <c r="UXW13" s="46"/>
      <c r="UYP13" s="46"/>
      <c r="UZI13" s="46"/>
      <c r="VAB13" s="46"/>
      <c r="VAU13" s="46"/>
      <c r="VBN13" s="46"/>
      <c r="VCG13" s="46"/>
      <c r="VCZ13" s="46"/>
      <c r="VDS13" s="46"/>
      <c r="VEL13" s="46"/>
      <c r="VFE13" s="46"/>
      <c r="VFX13" s="46"/>
      <c r="VGQ13" s="46"/>
      <c r="VHJ13" s="46"/>
      <c r="VIC13" s="46"/>
      <c r="VIV13" s="46"/>
      <c r="VJO13" s="46"/>
      <c r="VKH13" s="46"/>
      <c r="VLA13" s="46"/>
      <c r="VLT13" s="46"/>
      <c r="VMM13" s="46"/>
      <c r="VNF13" s="46"/>
      <c r="VNY13" s="46"/>
      <c r="VOR13" s="46"/>
      <c r="VPK13" s="46"/>
      <c r="VQD13" s="46"/>
      <c r="VQW13" s="46"/>
      <c r="VRP13" s="46"/>
      <c r="VSI13" s="46"/>
      <c r="VTB13" s="46"/>
      <c r="VTU13" s="46"/>
      <c r="VUN13" s="46"/>
      <c r="VVG13" s="46"/>
      <c r="VVZ13" s="46"/>
      <c r="VWS13" s="46"/>
      <c r="VXL13" s="46"/>
      <c r="VYE13" s="46"/>
      <c r="VYX13" s="46"/>
      <c r="VZQ13" s="46"/>
      <c r="WAJ13" s="46"/>
      <c r="WBC13" s="46"/>
      <c r="WBV13" s="46"/>
      <c r="WCO13" s="46"/>
      <c r="WDH13" s="46"/>
      <c r="WEA13" s="46"/>
      <c r="WET13" s="46"/>
      <c r="WFM13" s="46"/>
      <c r="WGF13" s="46"/>
      <c r="WGY13" s="46"/>
      <c r="WHR13" s="46"/>
      <c r="WIK13" s="46"/>
      <c r="WJD13" s="46"/>
      <c r="WJW13" s="46"/>
      <c r="WKP13" s="46"/>
      <c r="WLI13" s="46"/>
      <c r="WMB13" s="46"/>
      <c r="WMU13" s="46"/>
      <c r="WNN13" s="46"/>
      <c r="WOG13" s="46"/>
      <c r="WOZ13" s="46"/>
      <c r="WPS13" s="46"/>
      <c r="WQL13" s="46"/>
      <c r="WRE13" s="46"/>
      <c r="WRX13" s="46"/>
      <c r="WSQ13" s="46"/>
      <c r="WTJ13" s="46"/>
      <c r="WUC13" s="46"/>
      <c r="WUV13" s="46"/>
      <c r="WVO13" s="46"/>
      <c r="WWH13" s="46"/>
      <c r="WXA13" s="46"/>
      <c r="WXT13" s="46"/>
      <c r="WYM13" s="46"/>
      <c r="WZF13" s="46"/>
      <c r="WZY13" s="46"/>
      <c r="XAR13" s="46"/>
      <c r="XBK13" s="46"/>
      <c r="XCD13" s="46"/>
      <c r="XCW13" s="46"/>
      <c r="XDP13" s="46"/>
    </row>
    <row r="14" spans="1:1011 1030:2037 2056:3063 3082:4089 4108:5115 5134:6141 6160:7167 7186:8174 8193:9200 9219:10226 10245:11252 11271:12278 12297:13304 13323:14330 14349:15356 15375:16344" ht="15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BA14" s="53"/>
      <c r="BB14" s="53"/>
      <c r="BC14" s="53"/>
      <c r="BD14" s="53"/>
      <c r="BE14" s="53"/>
    </row>
    <row r="15" spans="1:1011 1030:2037 2056:3063 3082:4089 4108:5115 5134:6141 6160:7167 7186:8174 8193:9200 9219:10226 10245:11252 11271:12278 12297:13304 13323:14330 14349:15356 15375:16344" ht="15">
      <c r="A15" s="85" t="s">
        <v>79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85" t="s">
        <v>79</v>
      </c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BA15" s="85" t="s">
        <v>79</v>
      </c>
      <c r="BB15" s="53"/>
      <c r="BC15" s="53"/>
      <c r="BD15" s="53"/>
      <c r="BE15" s="53"/>
      <c r="CZ15" s="45"/>
      <c r="DA15" s="45"/>
    </row>
    <row r="16" spans="1:1011 1030:2037 2056:3063 3082:4089 4108:5115 5134:6141 6160:7167 7186:8174 8193:9200 9219:10226 10245:11252 11271:12278 12297:13304 13323:14330 14349:15356 15375:16344" ht="15">
      <c r="A16" s="53" t="s">
        <v>69</v>
      </c>
      <c r="B16" s="53"/>
      <c r="C16" s="53"/>
      <c r="D16" s="53"/>
      <c r="E16" s="53"/>
      <c r="F16" s="59">
        <f t="shared" ref="F16:O19" si="4">F10/B10-1</f>
        <v>0.22986100732327008</v>
      </c>
      <c r="G16" s="59">
        <f t="shared" si="4"/>
        <v>0.28307962529273989</v>
      </c>
      <c r="H16" s="59">
        <f t="shared" si="4"/>
        <v>0.19035255534298989</v>
      </c>
      <c r="I16" s="59">
        <f t="shared" si="4"/>
        <v>5.2931892679373371E-2</v>
      </c>
      <c r="J16" s="59">
        <f t="shared" si="4"/>
        <v>0.12139992708713088</v>
      </c>
      <c r="K16" s="59">
        <f t="shared" si="4"/>
        <v>0.15970796258270581</v>
      </c>
      <c r="L16" s="59">
        <f t="shared" si="4"/>
        <v>0.22408449087360793</v>
      </c>
      <c r="M16" s="59">
        <f t="shared" si="4"/>
        <v>0.23567393058918484</v>
      </c>
      <c r="N16" s="59">
        <f t="shared" si="4"/>
        <v>9.7529258777633299E-2</v>
      </c>
      <c r="O16" s="59">
        <f t="shared" si="4"/>
        <v>-9.7186700767263545E-2</v>
      </c>
      <c r="P16" s="59">
        <f t="shared" ref="P16:Y19" si="5">P10/L10-1</f>
        <v>-0.11638375691643998</v>
      </c>
      <c r="Q16" s="59">
        <f t="shared" si="5"/>
        <v>-0.10040123168797244</v>
      </c>
      <c r="R16" s="59">
        <f t="shared" si="5"/>
        <v>1.3823064770932536E-3</v>
      </c>
      <c r="S16" s="59">
        <f t="shared" si="5"/>
        <v>0.40150359555458714</v>
      </c>
      <c r="T16" s="59">
        <f t="shared" si="5"/>
        <v>0.38664827000636803</v>
      </c>
      <c r="U16" s="59">
        <f t="shared" si="5"/>
        <v>0.331500881651281</v>
      </c>
      <c r="V16" s="59">
        <f t="shared" si="5"/>
        <v>0.16091500690199179</v>
      </c>
      <c r="W16" s="59">
        <f t="shared" si="5"/>
        <v>-4.9910596283915143E-2</v>
      </c>
      <c r="X16" s="59">
        <f t="shared" si="5"/>
        <v>-2.3574435514734038E-2</v>
      </c>
      <c r="Y16" s="59">
        <f t="shared" si="5"/>
        <v>-9.2389187504868797E-2</v>
      </c>
      <c r="Z16" s="53"/>
      <c r="AA16" s="53" t="s">
        <v>69</v>
      </c>
      <c r="AB16" s="59"/>
      <c r="AC16" s="59"/>
      <c r="AD16" s="59"/>
      <c r="AE16" s="59"/>
      <c r="AF16" s="59">
        <f t="shared" ref="AF16:AR19" si="6">AF10/AB10-1</f>
        <v>-4.6391752577319645E-2</v>
      </c>
      <c r="AG16" s="59">
        <f t="shared" si="6"/>
        <v>1.3266998341625369E-2</v>
      </c>
      <c r="AH16" s="59">
        <f t="shared" si="6"/>
        <v>8.233413269384493E-2</v>
      </c>
      <c r="AI16" s="59">
        <f t="shared" si="6"/>
        <v>0.269331016507385</v>
      </c>
      <c r="AJ16" s="59">
        <f t="shared" si="6"/>
        <v>0.36936936936936937</v>
      </c>
      <c r="AK16" s="59">
        <f t="shared" si="6"/>
        <v>0.35106382978723394</v>
      </c>
      <c r="AL16" s="59">
        <f t="shared" si="6"/>
        <v>0.27104874446085669</v>
      </c>
      <c r="AM16" s="59">
        <f t="shared" si="6"/>
        <v>0.25119780971937034</v>
      </c>
      <c r="AN16" s="59">
        <f t="shared" si="6"/>
        <v>0.1875</v>
      </c>
      <c r="AO16" s="59">
        <f t="shared" si="6"/>
        <v>0.15748031496062986</v>
      </c>
      <c r="AP16" s="59">
        <f t="shared" si="6"/>
        <v>0.21963974433468914</v>
      </c>
      <c r="AQ16" s="59">
        <f t="shared" si="6"/>
        <v>0.17013129102844626</v>
      </c>
      <c r="AR16" s="59">
        <f t="shared" si="6"/>
        <v>0.1761772853185597</v>
      </c>
      <c r="BA16" s="53" t="s">
        <v>69</v>
      </c>
      <c r="BB16" s="59"/>
      <c r="BC16" s="59">
        <f t="shared" ref="BC16:BE19" si="7">BC10/BB10-1</f>
        <v>7.8583403185247258E-2</v>
      </c>
      <c r="BD16" s="59">
        <f t="shared" si="7"/>
        <v>0.3056149213133863</v>
      </c>
      <c r="BE16" s="59">
        <f t="shared" si="7"/>
        <v>0.18363095238095228</v>
      </c>
    </row>
    <row r="17" spans="1:86" ht="15">
      <c r="A17" s="53" t="s">
        <v>67</v>
      </c>
      <c r="B17" s="53"/>
      <c r="C17" s="53"/>
      <c r="D17" s="53"/>
      <c r="E17" s="53"/>
      <c r="F17" s="59">
        <f t="shared" si="4"/>
        <v>-0.14515027322404372</v>
      </c>
      <c r="G17" s="59">
        <f t="shared" si="4"/>
        <v>0.14618834080717491</v>
      </c>
      <c r="H17" s="59">
        <f t="shared" si="4"/>
        <v>-8.3610926049300316E-2</v>
      </c>
      <c r="I17" s="59">
        <f t="shared" si="4"/>
        <v>0.35892586989410002</v>
      </c>
      <c r="J17" s="59">
        <f t="shared" si="4"/>
        <v>5.2736715940870926E-2</v>
      </c>
      <c r="K17" s="59">
        <f t="shared" si="4"/>
        <v>0.17449139280125192</v>
      </c>
      <c r="L17" s="59">
        <f t="shared" si="4"/>
        <v>0.23191566703017075</v>
      </c>
      <c r="M17" s="59">
        <f t="shared" si="4"/>
        <v>-4.9819092680211563E-2</v>
      </c>
      <c r="N17" s="59">
        <f t="shared" si="4"/>
        <v>0.13017077798861476</v>
      </c>
      <c r="O17" s="59">
        <f t="shared" si="4"/>
        <v>0.13590939373750843</v>
      </c>
      <c r="P17" s="59">
        <f t="shared" si="5"/>
        <v>-7.1702567128946515E-2</v>
      </c>
      <c r="Q17" s="59">
        <f t="shared" si="5"/>
        <v>-8.7287639132981765E-2</v>
      </c>
      <c r="R17" s="59">
        <f t="shared" si="5"/>
        <v>0.2924781732706514</v>
      </c>
      <c r="S17" s="59">
        <f t="shared" si="5"/>
        <v>-0.33577712609970678</v>
      </c>
      <c r="T17" s="59">
        <f t="shared" si="5"/>
        <v>0.12078830260648443</v>
      </c>
      <c r="U17" s="59">
        <f t="shared" si="5"/>
        <v>0.47304236200256722</v>
      </c>
      <c r="V17" s="59">
        <f t="shared" si="5"/>
        <v>2.3642504546635523E-2</v>
      </c>
      <c r="W17" s="59">
        <f t="shared" si="5"/>
        <v>1.2520971302428259</v>
      </c>
      <c r="X17" s="59">
        <f t="shared" si="5"/>
        <v>0.23567782189449793</v>
      </c>
      <c r="Y17" s="59">
        <f t="shared" si="5"/>
        <v>-0.11394335511982578</v>
      </c>
      <c r="Z17" s="53"/>
      <c r="AA17" s="53" t="s">
        <v>67</v>
      </c>
      <c r="AB17" s="59"/>
      <c r="AC17" s="59"/>
      <c r="AD17" s="59"/>
      <c r="AE17" s="59"/>
      <c r="AF17" s="59">
        <f t="shared" si="6"/>
        <v>0.45244215938303345</v>
      </c>
      <c r="AG17" s="59">
        <f t="shared" si="6"/>
        <v>0.2246520874751492</v>
      </c>
      <c r="AH17" s="59">
        <f t="shared" si="6"/>
        <v>0.44964871194379374</v>
      </c>
      <c r="AI17" s="59">
        <f t="shared" si="6"/>
        <v>0.75870646766169147</v>
      </c>
      <c r="AJ17" s="59">
        <f t="shared" si="6"/>
        <v>0.18938053097345131</v>
      </c>
      <c r="AK17" s="59">
        <f t="shared" si="6"/>
        <v>0.12824675324675328</v>
      </c>
      <c r="AL17" s="59">
        <f t="shared" si="6"/>
        <v>2.2617124394184174E-2</v>
      </c>
      <c r="AM17" s="59">
        <f t="shared" si="6"/>
        <v>-5.2333804809052364E-2</v>
      </c>
      <c r="AN17" s="59">
        <f t="shared" si="6"/>
        <v>-2.5297619047619069E-2</v>
      </c>
      <c r="AO17" s="59">
        <f t="shared" si="6"/>
        <v>0.12805755395683471</v>
      </c>
      <c r="AP17" s="59">
        <f t="shared" si="6"/>
        <v>7.8988941548183256E-2</v>
      </c>
      <c r="AQ17" s="59">
        <f t="shared" si="6"/>
        <v>0.36268656716417902</v>
      </c>
      <c r="AR17" s="59">
        <f t="shared" si="6"/>
        <v>0.21679389312977104</v>
      </c>
      <c r="BA17" s="53" t="s">
        <v>67</v>
      </c>
      <c r="BB17" s="59"/>
      <c r="BC17" s="59">
        <f t="shared" si="7"/>
        <v>0.45671121441022677</v>
      </c>
      <c r="BD17" s="59">
        <f t="shared" si="7"/>
        <v>6.5017949740725944E-2</v>
      </c>
      <c r="BE17" s="59">
        <f t="shared" si="7"/>
        <v>0.13670411985018727</v>
      </c>
    </row>
    <row r="18" spans="1:86" ht="15">
      <c r="A18" s="53" t="s">
        <v>78</v>
      </c>
      <c r="B18" s="53"/>
      <c r="C18" s="53"/>
      <c r="D18" s="53"/>
      <c r="E18" s="53"/>
      <c r="F18" s="59">
        <f t="shared" si="4"/>
        <v>-0.24607329842931946</v>
      </c>
      <c r="G18" s="59">
        <f t="shared" si="4"/>
        <v>0.5513698630136985</v>
      </c>
      <c r="H18" s="59">
        <f t="shared" si="4"/>
        <v>9.9041533546325722E-2</v>
      </c>
      <c r="I18" s="59">
        <f t="shared" si="4"/>
        <v>-1.9736842105263053E-2</v>
      </c>
      <c r="J18" s="59">
        <f t="shared" si="4"/>
        <v>-0.18055555555555558</v>
      </c>
      <c r="K18" s="59">
        <f t="shared" si="4"/>
        <v>-0.346578366445916</v>
      </c>
      <c r="L18" s="59">
        <f t="shared" si="4"/>
        <v>-0.37209302325581384</v>
      </c>
      <c r="M18" s="59">
        <f t="shared" si="4"/>
        <v>-0.21140939597315433</v>
      </c>
      <c r="N18" s="59">
        <f t="shared" si="4"/>
        <v>-0.15254237288135597</v>
      </c>
      <c r="O18" s="59">
        <f t="shared" si="4"/>
        <v>-0.36148648648648651</v>
      </c>
      <c r="P18" s="59">
        <f t="shared" si="5"/>
        <v>-0.14814814814814825</v>
      </c>
      <c r="Q18" s="59">
        <f t="shared" si="5"/>
        <v>-0.41276595744680844</v>
      </c>
      <c r="R18" s="59">
        <f t="shared" si="5"/>
        <v>-7.4999999999999956E-2</v>
      </c>
      <c r="S18" s="59">
        <f t="shared" si="5"/>
        <v>6.3492063492063711E-2</v>
      </c>
      <c r="T18" s="59">
        <f t="shared" si="5"/>
        <v>-4.3478260869565077E-2</v>
      </c>
      <c r="U18" s="59">
        <f t="shared" si="5"/>
        <v>0.43478260869565211</v>
      </c>
      <c r="V18" s="59">
        <f t="shared" si="5"/>
        <v>0.15135135135135136</v>
      </c>
      <c r="W18" s="59">
        <f t="shared" si="5"/>
        <v>-3.4825870646766344E-2</v>
      </c>
      <c r="X18" s="59">
        <f t="shared" si="5"/>
        <v>0.24431818181817389</v>
      </c>
      <c r="Y18" s="59">
        <f t="shared" si="5"/>
        <v>0.15656565656566102</v>
      </c>
      <c r="Z18" s="53"/>
      <c r="AA18" s="53" t="s">
        <v>78</v>
      </c>
      <c r="AB18" s="59"/>
      <c r="AC18" s="59"/>
      <c r="AD18" s="59"/>
      <c r="AE18" s="59"/>
      <c r="AF18" s="59">
        <f t="shared" si="6"/>
        <v>0.28571428571428581</v>
      </c>
      <c r="AG18" s="59">
        <f t="shared" si="6"/>
        <v>0.31578947368421062</v>
      </c>
      <c r="AH18" s="59">
        <f t="shared" si="6"/>
        <v>0.4285714285714286</v>
      </c>
      <c r="AI18" s="59">
        <f t="shared" si="6"/>
        <v>0.65217391304347827</v>
      </c>
      <c r="AJ18" s="59">
        <f t="shared" si="6"/>
        <v>0</v>
      </c>
      <c r="AK18" s="59">
        <f t="shared" si="6"/>
        <v>-8.0000000000000071E-2</v>
      </c>
      <c r="AL18" s="59">
        <f t="shared" si="6"/>
        <v>-0.29999999999999993</v>
      </c>
      <c r="AM18" s="59">
        <f t="shared" si="6"/>
        <v>-0.44736842105263153</v>
      </c>
      <c r="AN18" s="59">
        <f t="shared" si="6"/>
        <v>-0.18518518518518512</v>
      </c>
      <c r="AO18" s="59">
        <f t="shared" si="6"/>
        <v>-0.13043478260869557</v>
      </c>
      <c r="AP18" s="59">
        <f t="shared" si="6"/>
        <v>-9.5238095238095344E-2</v>
      </c>
      <c r="AQ18" s="59">
        <f t="shared" si="6"/>
        <v>-0.23809523809523814</v>
      </c>
      <c r="AR18" s="59">
        <f t="shared" si="6"/>
        <v>-0.27272727272727271</v>
      </c>
      <c r="BA18" s="53" t="s">
        <v>78</v>
      </c>
      <c r="BB18" s="59"/>
      <c r="BC18" s="59">
        <f t="shared" si="7"/>
        <v>0.42857142857142883</v>
      </c>
      <c r="BD18" s="59">
        <f t="shared" si="7"/>
        <v>-0.23333333333333339</v>
      </c>
      <c r="BE18" s="59">
        <f t="shared" si="7"/>
        <v>-0.16304347826086962</v>
      </c>
    </row>
    <row r="19" spans="1:86" ht="15">
      <c r="A19" s="85" t="s">
        <v>77</v>
      </c>
      <c r="B19" s="53"/>
      <c r="C19" s="53"/>
      <c r="D19" s="53"/>
      <c r="E19" s="53"/>
      <c r="F19" s="86">
        <f t="shared" si="4"/>
        <v>0.10188981101889816</v>
      </c>
      <c r="G19" s="86">
        <f t="shared" si="4"/>
        <v>0.2588197562540091</v>
      </c>
      <c r="H19" s="86">
        <f t="shared" si="4"/>
        <v>0.11031693783504171</v>
      </c>
      <c r="I19" s="86">
        <f t="shared" si="4"/>
        <v>0.12329012069736267</v>
      </c>
      <c r="J19" s="86">
        <f t="shared" si="4"/>
        <v>9.8003629764065403E-2</v>
      </c>
      <c r="K19" s="86">
        <f t="shared" si="4"/>
        <v>0.14343949044586002</v>
      </c>
      <c r="L19" s="86">
        <f t="shared" si="4"/>
        <v>0.20853803150940209</v>
      </c>
      <c r="M19" s="86">
        <f t="shared" si="4"/>
        <v>0.14342566061763762</v>
      </c>
      <c r="N19" s="86">
        <f t="shared" si="4"/>
        <v>9.9669421487603271E-2</v>
      </c>
      <c r="O19" s="86">
        <f t="shared" si="4"/>
        <v>-5.1024955436720143E-2</v>
      </c>
      <c r="P19" s="86">
        <f t="shared" si="5"/>
        <v>-0.10625175217269411</v>
      </c>
      <c r="Q19" s="86">
        <f t="shared" si="5"/>
        <v>-0.10239454267019343</v>
      </c>
      <c r="R19" s="86">
        <f t="shared" si="5"/>
        <v>6.5308883210581703E-2</v>
      </c>
      <c r="S19" s="86">
        <f t="shared" si="5"/>
        <v>0.19965563121233454</v>
      </c>
      <c r="T19" s="86">
        <f t="shared" si="5"/>
        <v>0.31485257214554574</v>
      </c>
      <c r="U19" s="86">
        <f t="shared" si="5"/>
        <v>0.36680884063590535</v>
      </c>
      <c r="V19" s="86">
        <f t="shared" si="5"/>
        <v>0.12359788359788371</v>
      </c>
      <c r="W19" s="86">
        <f t="shared" si="5"/>
        <v>0.14274530271398755</v>
      </c>
      <c r="X19" s="86">
        <f t="shared" si="5"/>
        <v>3.3756784159360675E-2</v>
      </c>
      <c r="Y19" s="86">
        <f t="shared" si="5"/>
        <v>-9.5205673758865239E-2</v>
      </c>
      <c r="Z19" s="53"/>
      <c r="AA19" s="85" t="s">
        <v>77</v>
      </c>
      <c r="AB19" s="86"/>
      <c r="AC19" s="86"/>
      <c r="AD19" s="86"/>
      <c r="AE19" s="86"/>
      <c r="AF19" s="86">
        <f t="shared" si="6"/>
        <v>8.1321473951715184E-2</v>
      </c>
      <c r="AG19" s="86">
        <f t="shared" si="6"/>
        <v>7.8125E-2</v>
      </c>
      <c r="AH19" s="86">
        <f t="shared" si="6"/>
        <v>0.17823529411764705</v>
      </c>
      <c r="AI19" s="86">
        <f t="shared" si="6"/>
        <v>0.40063492063492068</v>
      </c>
      <c r="AJ19" s="86">
        <f t="shared" si="6"/>
        <v>0.30376028202115157</v>
      </c>
      <c r="AK19" s="86">
        <f t="shared" si="6"/>
        <v>0.27160493827160481</v>
      </c>
      <c r="AL19" s="86">
        <f t="shared" si="6"/>
        <v>0.18572141787319008</v>
      </c>
      <c r="AM19" s="86">
        <f t="shared" si="6"/>
        <v>0.14188576609247505</v>
      </c>
      <c r="AN19" s="86">
        <f t="shared" si="6"/>
        <v>0.11852185669220372</v>
      </c>
      <c r="AO19" s="86">
        <f t="shared" si="6"/>
        <v>0.1460531869987336</v>
      </c>
      <c r="AP19" s="86">
        <f t="shared" si="6"/>
        <v>0.17936842105263162</v>
      </c>
      <c r="AQ19" s="86">
        <f t="shared" si="6"/>
        <v>0.21794362842397774</v>
      </c>
      <c r="AR19" s="86">
        <f t="shared" si="6"/>
        <v>0.18291700241740538</v>
      </c>
      <c r="BA19" s="85" t="s">
        <v>77</v>
      </c>
      <c r="BB19" s="86"/>
      <c r="BC19" s="86">
        <f t="shared" si="7"/>
        <v>0.18199787136992573</v>
      </c>
      <c r="BD19" s="86">
        <f t="shared" si="7"/>
        <v>0.21970671468999226</v>
      </c>
      <c r="BE19" s="86">
        <f t="shared" si="7"/>
        <v>0.16705336426914164</v>
      </c>
      <c r="BZ19" s="45"/>
      <c r="CA19" s="45"/>
      <c r="CB19" s="45"/>
      <c r="CC19" s="45"/>
      <c r="CD19" s="45"/>
      <c r="CE19" s="45"/>
      <c r="CF19" s="45"/>
      <c r="CG19" s="45"/>
      <c r="CH19" s="45"/>
    </row>
    <row r="20" spans="1:86" ht="1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BA20" s="53"/>
      <c r="BB20" s="53"/>
      <c r="BC20" s="53"/>
      <c r="BD20" s="53"/>
      <c r="BE20" s="53"/>
    </row>
    <row r="21" spans="1:86" ht="15">
      <c r="A21" s="85" t="s">
        <v>80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85" t="s">
        <v>80</v>
      </c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BA21" s="85"/>
      <c r="BB21" s="53"/>
      <c r="BC21" s="53"/>
      <c r="BD21" s="53"/>
      <c r="BE21" s="53"/>
      <c r="BZ21" s="53"/>
      <c r="CA21" s="53"/>
    </row>
    <row r="22" spans="1:86" ht="15">
      <c r="A22" s="53" t="s">
        <v>69</v>
      </c>
      <c r="B22" s="53"/>
      <c r="C22" s="59">
        <f t="shared" ref="C22:Y22" si="8">C10/B10-1</f>
        <v>2.1073083246151647E-2</v>
      </c>
      <c r="D22" s="59">
        <f t="shared" si="8"/>
        <v>7.1135831381732961E-2</v>
      </c>
      <c r="E22" s="59">
        <f t="shared" si="8"/>
        <v>0.12558075977042926</v>
      </c>
      <c r="F22" s="59">
        <f t="shared" si="8"/>
        <v>-9.7122738861243896E-4</v>
      </c>
      <c r="G22" s="59">
        <f t="shared" si="8"/>
        <v>6.52570178636529E-2</v>
      </c>
      <c r="H22" s="59">
        <f t="shared" si="8"/>
        <v>-6.2742413871776925E-3</v>
      </c>
      <c r="I22" s="59">
        <f t="shared" si="8"/>
        <v>-4.362300539547781E-3</v>
      </c>
      <c r="J22" s="59">
        <f t="shared" si="8"/>
        <v>6.3991698374264994E-2</v>
      </c>
      <c r="K22" s="59">
        <f t="shared" si="8"/>
        <v>0.10164716081491121</v>
      </c>
      <c r="L22" s="59">
        <f t="shared" si="8"/>
        <v>4.8888451701750935E-2</v>
      </c>
      <c r="M22" s="59">
        <f t="shared" si="8"/>
        <v>5.0642408327863375E-3</v>
      </c>
      <c r="N22" s="59">
        <f t="shared" si="8"/>
        <v>-5.4959410282728438E-2</v>
      </c>
      <c r="O22" s="59">
        <f t="shared" si="8"/>
        <v>-9.3799368088467672E-2</v>
      </c>
      <c r="P22" s="59">
        <f t="shared" si="8"/>
        <v>2.6585312704292985E-2</v>
      </c>
      <c r="Q22" s="59">
        <f t="shared" si="8"/>
        <v>2.3243472723413205E-2</v>
      </c>
      <c r="R22" s="59">
        <f t="shared" si="8"/>
        <v>5.1965563738201492E-2</v>
      </c>
      <c r="S22" s="59">
        <f t="shared" si="8"/>
        <v>0.26829027805166628</v>
      </c>
      <c r="T22" s="59">
        <f t="shared" si="8"/>
        <v>1.5703957086216302E-2</v>
      </c>
      <c r="U22" s="59">
        <f t="shared" si="8"/>
        <v>-1.7451205510906953E-2</v>
      </c>
      <c r="V22" s="59">
        <f t="shared" si="8"/>
        <v>-8.2807509542727975E-2</v>
      </c>
      <c r="W22" s="59">
        <f t="shared" si="8"/>
        <v>3.7965007643961046E-2</v>
      </c>
      <c r="X22" s="59">
        <f t="shared" si="8"/>
        <v>4.3858931347680263E-2</v>
      </c>
      <c r="Y22" s="59">
        <f t="shared" si="8"/>
        <v>-8.6697499412087597E-2</v>
      </c>
      <c r="Z22" s="53"/>
      <c r="AA22" s="53" t="s">
        <v>69</v>
      </c>
      <c r="AB22" s="59"/>
      <c r="AC22" s="59">
        <f t="shared" ref="AC22:AJ25" si="9">AC10/AB10-1</f>
        <v>3.6082474226803996E-2</v>
      </c>
      <c r="AD22" s="59">
        <f t="shared" si="9"/>
        <v>3.7313432835820892E-2</v>
      </c>
      <c r="AE22" s="59">
        <f t="shared" si="9"/>
        <v>-7.9936051159072763E-2</v>
      </c>
      <c r="AF22" s="59">
        <f t="shared" si="9"/>
        <v>-3.5621198957428324E-2</v>
      </c>
      <c r="AG22" s="59">
        <f t="shared" si="9"/>
        <v>0.10090090090090098</v>
      </c>
      <c r="AH22" s="59">
        <f t="shared" si="9"/>
        <v>0.10801963993453367</v>
      </c>
      <c r="AI22" s="59">
        <f t="shared" si="9"/>
        <v>7.9025110782865449E-2</v>
      </c>
      <c r="AJ22" s="59">
        <f t="shared" si="9"/>
        <v>4.0383299110198445E-2</v>
      </c>
      <c r="AK22" s="59">
        <f t="shared" ref="AK22:AR22" si="10">AK10/AJ10-1</f>
        <v>8.6184210526315752E-2</v>
      </c>
      <c r="AL22" s="59">
        <f t="shared" si="10"/>
        <v>4.2398546335554288E-2</v>
      </c>
      <c r="AM22" s="59">
        <f t="shared" si="10"/>
        <v>6.2173155142359215E-2</v>
      </c>
      <c r="AN22" s="59">
        <f t="shared" si="10"/>
        <v>-1.2582056892779026E-2</v>
      </c>
      <c r="AO22" s="59">
        <f t="shared" si="10"/>
        <v>5.8725761772853158E-2</v>
      </c>
      <c r="AP22" s="59">
        <f t="shared" si="10"/>
        <v>9.8377812663527076E-2</v>
      </c>
      <c r="AQ22" s="59">
        <f t="shared" si="10"/>
        <v>1.9056693663649371E-2</v>
      </c>
      <c r="AR22" s="59">
        <f t="shared" si="10"/>
        <v>-7.4801309022907159E-3</v>
      </c>
      <c r="BA22" s="53"/>
      <c r="BB22" s="59"/>
      <c r="BC22" s="59"/>
      <c r="BD22" s="59"/>
      <c r="BE22" s="59"/>
    </row>
    <row r="23" spans="1:86" ht="15">
      <c r="A23" s="53" t="s">
        <v>67</v>
      </c>
      <c r="B23" s="53"/>
      <c r="C23" s="59">
        <f t="shared" ref="C23:Y23" si="11">C11/B11-1</f>
        <v>-0.23838797814207657</v>
      </c>
      <c r="D23" s="59">
        <f t="shared" si="11"/>
        <v>0.34618834080717487</v>
      </c>
      <c r="E23" s="59">
        <f t="shared" si="11"/>
        <v>-0.11925383077948037</v>
      </c>
      <c r="F23" s="59">
        <f t="shared" si="11"/>
        <v>-5.3328290468986239E-2</v>
      </c>
      <c r="G23" s="59">
        <f t="shared" si="11"/>
        <v>2.1174590491410239E-2</v>
      </c>
      <c r="H23" s="59">
        <f t="shared" si="11"/>
        <v>7.629107981220673E-2</v>
      </c>
      <c r="I23" s="59">
        <f t="shared" si="11"/>
        <v>0.30607051981097766</v>
      </c>
      <c r="J23" s="59">
        <f t="shared" si="11"/>
        <v>-0.26662955747286388</v>
      </c>
      <c r="K23" s="59">
        <f t="shared" si="11"/>
        <v>0.13927893738140407</v>
      </c>
      <c r="L23" s="59">
        <f t="shared" si="11"/>
        <v>0.12891405729513661</v>
      </c>
      <c r="M23" s="59">
        <f t="shared" si="11"/>
        <v>7.3768073177928883E-3</v>
      </c>
      <c r="N23" s="59">
        <f t="shared" si="11"/>
        <v>-0.12770943175161087</v>
      </c>
      <c r="O23" s="59">
        <f t="shared" si="11"/>
        <v>0.14506380120886497</v>
      </c>
      <c r="P23" s="59">
        <f t="shared" si="11"/>
        <v>-7.7419354838709653E-2</v>
      </c>
      <c r="Q23" s="59">
        <f t="shared" si="11"/>
        <v>-9.5359186268276774E-3</v>
      </c>
      <c r="R23" s="59">
        <f t="shared" si="11"/>
        <v>0.23523748395378674</v>
      </c>
      <c r="S23" s="59">
        <f t="shared" si="11"/>
        <v>-0.41153546375681993</v>
      </c>
      <c r="T23" s="59">
        <f t="shared" si="11"/>
        <v>0.55673289183222963</v>
      </c>
      <c r="U23" s="59">
        <f t="shared" si="11"/>
        <v>0.30175836642087339</v>
      </c>
      <c r="V23" s="59">
        <f t="shared" si="11"/>
        <v>-0.14161220043572986</v>
      </c>
      <c r="W23" s="59">
        <f t="shared" si="11"/>
        <v>0.29467005076142128</v>
      </c>
      <c r="X23" s="59">
        <f t="shared" si="11"/>
        <v>-0.14585375416584989</v>
      </c>
      <c r="Y23" s="59">
        <f t="shared" si="11"/>
        <v>-6.6559559329814055E-2</v>
      </c>
      <c r="Z23" s="53"/>
      <c r="AA23" s="53" t="s">
        <v>67</v>
      </c>
      <c r="AB23" s="59"/>
      <c r="AC23" s="59">
        <f t="shared" si="9"/>
        <v>0.29305912596401029</v>
      </c>
      <c r="AD23" s="59">
        <f t="shared" si="9"/>
        <v>-0.15109343936381703</v>
      </c>
      <c r="AE23" s="59">
        <f t="shared" si="9"/>
        <v>-5.8548009367681453E-2</v>
      </c>
      <c r="AF23" s="59">
        <f t="shared" si="9"/>
        <v>0.40547263681592027</v>
      </c>
      <c r="AG23" s="59">
        <f t="shared" si="9"/>
        <v>9.0265486725663813E-2</v>
      </c>
      <c r="AH23" s="59">
        <f t="shared" si="9"/>
        <v>4.8701298701299134E-3</v>
      </c>
      <c r="AI23" s="59">
        <f t="shared" si="9"/>
        <v>0.14216478190630055</v>
      </c>
      <c r="AJ23" s="59">
        <f t="shared" si="9"/>
        <v>-4.9504950495049549E-2</v>
      </c>
      <c r="AK23" s="59">
        <f t="shared" ref="AK23:AR23" si="12">AK11/AJ11-1</f>
        <v>3.4226190476190466E-2</v>
      </c>
      <c r="AL23" s="59">
        <f t="shared" si="12"/>
        <v>-8.9208633093525225E-2</v>
      </c>
      <c r="AM23" s="59">
        <f t="shared" si="12"/>
        <v>5.8451816745655583E-2</v>
      </c>
      <c r="AN23" s="59">
        <f t="shared" si="12"/>
        <v>-2.2388059701492491E-2</v>
      </c>
      <c r="AO23" s="59">
        <f t="shared" si="12"/>
        <v>0.19694656488549622</v>
      </c>
      <c r="AP23" s="59">
        <f t="shared" si="12"/>
        <v>-0.12882653061224503</v>
      </c>
      <c r="AQ23" s="59">
        <f t="shared" si="12"/>
        <v>0.33674963396778912</v>
      </c>
      <c r="AR23" s="59">
        <f t="shared" si="12"/>
        <v>-0.12705366922234385</v>
      </c>
      <c r="BA23" s="53"/>
      <c r="BB23" s="59"/>
      <c r="BC23" s="59"/>
      <c r="BD23" s="59"/>
      <c r="BE23" s="59"/>
    </row>
    <row r="24" spans="1:86" ht="15">
      <c r="A24" s="53" t="s">
        <v>78</v>
      </c>
      <c r="B24" s="53"/>
      <c r="C24" s="59">
        <f t="shared" ref="C24:Y24" si="13">C12/B12-1</f>
        <v>-0.23560209424083778</v>
      </c>
      <c r="D24" s="59">
        <f t="shared" si="13"/>
        <v>7.1917808219178037E-2</v>
      </c>
      <c r="E24" s="59">
        <f t="shared" si="13"/>
        <v>-2.8753993610223683E-2</v>
      </c>
      <c r="F24" s="59">
        <f t="shared" si="13"/>
        <v>-5.2631578947368363E-2</v>
      </c>
      <c r="G24" s="59">
        <f t="shared" si="13"/>
        <v>0.57291666666666652</v>
      </c>
      <c r="H24" s="59">
        <f t="shared" si="13"/>
        <v>-0.24061810154525387</v>
      </c>
      <c r="I24" s="59">
        <f t="shared" si="13"/>
        <v>-0.13372093023255804</v>
      </c>
      <c r="J24" s="59">
        <f t="shared" si="13"/>
        <v>-0.20805369127516771</v>
      </c>
      <c r="K24" s="59">
        <f t="shared" si="13"/>
        <v>0.25423728813559321</v>
      </c>
      <c r="L24" s="59">
        <f t="shared" si="13"/>
        <v>-0.27027027027027029</v>
      </c>
      <c r="M24" s="59">
        <f t="shared" si="13"/>
        <v>8.7962962962962798E-2</v>
      </c>
      <c r="N24" s="59">
        <f t="shared" si="13"/>
        <v>-0.14893617021276595</v>
      </c>
      <c r="O24" s="59">
        <f t="shared" si="13"/>
        <v>-5.5000000000000049E-2</v>
      </c>
      <c r="P24" s="59">
        <f t="shared" si="13"/>
        <v>-2.6455026455026509E-2</v>
      </c>
      <c r="Q24" s="59">
        <f t="shared" si="13"/>
        <v>-0.24999999999999989</v>
      </c>
      <c r="R24" s="59">
        <f t="shared" si="13"/>
        <v>0.34057971014492749</v>
      </c>
      <c r="S24" s="59">
        <f t="shared" si="13"/>
        <v>8.6486486486486491E-2</v>
      </c>
      <c r="T24" s="59">
        <f t="shared" si="13"/>
        <v>-0.12437810945273631</v>
      </c>
      <c r="U24" s="59">
        <f t="shared" si="13"/>
        <v>0.125</v>
      </c>
      <c r="V24" s="59">
        <f t="shared" si="13"/>
        <v>7.575757575757569E-2</v>
      </c>
      <c r="W24" s="59">
        <f t="shared" si="13"/>
        <v>-8.9201877934272367E-2</v>
      </c>
      <c r="X24" s="59">
        <f t="shared" si="13"/>
        <v>0.1288659793814364</v>
      </c>
      <c r="Y24" s="59">
        <f t="shared" si="13"/>
        <v>4.5662100456631771E-2</v>
      </c>
      <c r="Z24" s="53"/>
      <c r="AA24" s="53" t="s">
        <v>78</v>
      </c>
      <c r="AB24" s="59"/>
      <c r="AC24" s="59">
        <f t="shared" si="9"/>
        <v>-9.5238095238095344E-2</v>
      </c>
      <c r="AD24" s="59">
        <f t="shared" si="9"/>
        <v>0.10526315789473695</v>
      </c>
      <c r="AE24" s="59">
        <f t="shared" si="9"/>
        <v>9.5238095238095122E-2</v>
      </c>
      <c r="AF24" s="59">
        <f t="shared" si="9"/>
        <v>0.17391304347826098</v>
      </c>
      <c r="AG24" s="59">
        <f t="shared" si="9"/>
        <v>-7.4074074074074181E-2</v>
      </c>
      <c r="AH24" s="59">
        <f t="shared" si="9"/>
        <v>0.19999999999999996</v>
      </c>
      <c r="AI24" s="59">
        <f t="shared" si="9"/>
        <v>0.26666666666666661</v>
      </c>
      <c r="AJ24" s="59">
        <f t="shared" si="9"/>
        <v>-0.28947368421052622</v>
      </c>
      <c r="AK24" s="59">
        <f t="shared" ref="AK24:AR24" si="14">AK12/AJ12-1</f>
        <v>-0.14814814814814825</v>
      </c>
      <c r="AL24" s="59">
        <f t="shared" si="14"/>
        <v>-8.6956521739130377E-2</v>
      </c>
      <c r="AM24" s="59">
        <f t="shared" si="14"/>
        <v>0</v>
      </c>
      <c r="AN24" s="59">
        <f t="shared" si="14"/>
        <v>4.7619047619047672E-2</v>
      </c>
      <c r="AO24" s="59">
        <f t="shared" si="14"/>
        <v>-9.0909090909090939E-2</v>
      </c>
      <c r="AP24" s="59">
        <f t="shared" si="14"/>
        <v>-5.0000000000000044E-2</v>
      </c>
      <c r="AQ24" s="59">
        <f t="shared" si="14"/>
        <v>-0.1578947368421052</v>
      </c>
      <c r="AR24" s="59">
        <f t="shared" si="14"/>
        <v>0</v>
      </c>
      <c r="BA24" s="53"/>
      <c r="BB24" s="59"/>
      <c r="BC24" s="59"/>
      <c r="BD24" s="59"/>
      <c r="BE24" s="59"/>
    </row>
    <row r="25" spans="1:86" ht="15">
      <c r="A25" s="85" t="s">
        <v>77</v>
      </c>
      <c r="B25" s="53"/>
      <c r="C25" s="86">
        <f t="shared" ref="C25:Y25" si="15">C13/B13-1</f>
        <v>-6.4693530646935393E-2</v>
      </c>
      <c r="D25" s="86">
        <f t="shared" si="15"/>
        <v>0.13673294847124229</v>
      </c>
      <c r="E25" s="86">
        <f t="shared" si="15"/>
        <v>5.1913853098843221E-2</v>
      </c>
      <c r="F25" s="86">
        <f t="shared" si="15"/>
        <v>-1.4751899865891871E-2</v>
      </c>
      <c r="G25" s="86">
        <f t="shared" si="15"/>
        <v>6.8511796733212282E-2</v>
      </c>
      <c r="H25" s="86">
        <f t="shared" si="15"/>
        <v>2.6326963906579959E-3</v>
      </c>
      <c r="I25" s="86">
        <f t="shared" si="15"/>
        <v>6.4204641707606536E-2</v>
      </c>
      <c r="J25" s="86">
        <f t="shared" si="15"/>
        <v>-3.6930913721744729E-2</v>
      </c>
      <c r="K25" s="86">
        <f t="shared" si="15"/>
        <v>0.11272727272727279</v>
      </c>
      <c r="L25" s="86">
        <f t="shared" si="15"/>
        <v>5.9714795008912525E-2</v>
      </c>
      <c r="M25" s="86">
        <f t="shared" si="15"/>
        <v>6.8685169610316343E-3</v>
      </c>
      <c r="N25" s="86">
        <f t="shared" si="15"/>
        <v>-7.3785326465265255E-2</v>
      </c>
      <c r="O25" s="86">
        <f t="shared" si="15"/>
        <v>-3.9756500826694574E-2</v>
      </c>
      <c r="P25" s="86">
        <f t="shared" si="15"/>
        <v>-1.9566408390075951E-3</v>
      </c>
      <c r="Q25" s="86">
        <f t="shared" si="15"/>
        <v>1.1213927227101683E-2</v>
      </c>
      <c r="R25" s="86">
        <f t="shared" si="15"/>
        <v>9.9263280341217452E-2</v>
      </c>
      <c r="S25" s="86">
        <f t="shared" si="15"/>
        <v>8.1340388007054676E-2</v>
      </c>
      <c r="T25" s="86">
        <f t="shared" si="15"/>
        <v>9.3880480167014779E-2</v>
      </c>
      <c r="U25" s="86">
        <f t="shared" si="15"/>
        <v>5.1171944891751586E-2</v>
      </c>
      <c r="V25" s="86">
        <f t="shared" si="15"/>
        <v>-9.6340425531914908E-2</v>
      </c>
      <c r="W25" s="86">
        <f t="shared" si="15"/>
        <v>9.976769008601738E-2</v>
      </c>
      <c r="X25" s="86">
        <f t="shared" si="15"/>
        <v>-1.0447590774149362E-2</v>
      </c>
      <c r="Y25" s="86">
        <f t="shared" si="15"/>
        <v>-7.9963076213004025E-2</v>
      </c>
      <c r="Z25" s="53"/>
      <c r="AA25" s="85" t="s">
        <v>77</v>
      </c>
      <c r="AB25" s="86"/>
      <c r="AC25" s="86">
        <f t="shared" si="9"/>
        <v>9.783989834815765E-2</v>
      </c>
      <c r="AD25" s="86">
        <f t="shared" si="9"/>
        <v>-1.620370370370372E-2</v>
      </c>
      <c r="AE25" s="86">
        <f t="shared" si="9"/>
        <v>-7.3529411764705843E-2</v>
      </c>
      <c r="AF25" s="86">
        <f t="shared" si="9"/>
        <v>8.0634920634920615E-2</v>
      </c>
      <c r="AG25" s="86">
        <f t="shared" si="9"/>
        <v>9.4594594594594739E-2</v>
      </c>
      <c r="AH25" s="86">
        <f t="shared" si="9"/>
        <v>7.5147611379495327E-2</v>
      </c>
      <c r="AI25" s="86">
        <f t="shared" si="9"/>
        <v>0.1013479780329507</v>
      </c>
      <c r="AJ25" s="86">
        <f t="shared" si="9"/>
        <v>5.8930190389843151E-3</v>
      </c>
      <c r="AK25" s="86">
        <f t="shared" ref="AK25:AR25" si="16">AK13/AJ13-1</f>
        <v>6.7598017124831156E-2</v>
      </c>
      <c r="AL25" s="86">
        <f t="shared" si="16"/>
        <v>2.5327142254114587E-3</v>
      </c>
      <c r="AM25" s="86">
        <f t="shared" si="16"/>
        <v>6.0631578947368592E-2</v>
      </c>
      <c r="AN25" s="86">
        <f t="shared" si="16"/>
        <v>-1.4688368400158858E-2</v>
      </c>
      <c r="AO25" s="86">
        <f t="shared" si="16"/>
        <v>9.3875906526994513E-2</v>
      </c>
      <c r="AP25" s="86">
        <f t="shared" si="16"/>
        <v>3.1675874769797385E-2</v>
      </c>
      <c r="AQ25" s="86">
        <f t="shared" si="16"/>
        <v>9.5323098893252523E-2</v>
      </c>
      <c r="AR25" s="86">
        <f t="shared" si="16"/>
        <v>-4.3024771838331088E-2</v>
      </c>
      <c r="BA25" s="85"/>
      <c r="BB25" s="86"/>
      <c r="BC25" s="86"/>
      <c r="BD25" s="86"/>
      <c r="BE25" s="86"/>
    </row>
    <row r="26" spans="1:86" ht="15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BA26" s="53"/>
      <c r="BB26" s="53"/>
      <c r="BC26" s="53"/>
      <c r="BD26" s="53"/>
      <c r="BE26" s="53"/>
    </row>
    <row r="27" spans="1:86" ht="15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BA27" s="53"/>
      <c r="BB27" s="53"/>
      <c r="BC27" s="53"/>
      <c r="BD27" s="53"/>
      <c r="BE27" s="53"/>
    </row>
    <row r="28" spans="1:86" ht="15">
      <c r="A28" s="119"/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53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BA28" s="119"/>
      <c r="BB28" s="119"/>
      <c r="BC28" s="119"/>
      <c r="BD28" s="119"/>
      <c r="BE28" s="119"/>
      <c r="BZ28" s="120"/>
      <c r="CA28" s="120"/>
    </row>
    <row r="29" spans="1:86" thickBot="1">
      <c r="A29" s="81" t="s">
        <v>73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53"/>
      <c r="AA29" s="81" t="s">
        <v>73</v>
      </c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BA29" s="81" t="s">
        <v>73</v>
      </c>
      <c r="BB29" s="82"/>
      <c r="BC29" s="82"/>
      <c r="BD29" s="82"/>
      <c r="BE29" s="82"/>
      <c r="BZ29" s="81" t="s">
        <v>73</v>
      </c>
      <c r="CA29" s="81"/>
    </row>
    <row r="30" spans="1:86" ht="15">
      <c r="A30" s="83" t="s">
        <v>39</v>
      </c>
      <c r="B30" s="84" t="s">
        <v>14</v>
      </c>
      <c r="C30" s="84" t="s">
        <v>15</v>
      </c>
      <c r="D30" s="84" t="s">
        <v>16</v>
      </c>
      <c r="E30" s="84" t="s">
        <v>17</v>
      </c>
      <c r="F30" s="84" t="s">
        <v>18</v>
      </c>
      <c r="G30" s="84" t="s">
        <v>19</v>
      </c>
      <c r="H30" s="84" t="s">
        <v>20</v>
      </c>
      <c r="I30" s="84" t="s">
        <v>21</v>
      </c>
      <c r="J30" s="84" t="s">
        <v>22</v>
      </c>
      <c r="K30" s="84" t="s">
        <v>23</v>
      </c>
      <c r="L30" s="84" t="s">
        <v>24</v>
      </c>
      <c r="M30" s="84" t="s">
        <v>25</v>
      </c>
      <c r="N30" s="84" t="s">
        <v>26</v>
      </c>
      <c r="O30" s="84" t="s">
        <v>27</v>
      </c>
      <c r="P30" s="84" t="s">
        <v>28</v>
      </c>
      <c r="Q30" s="84" t="s">
        <v>29</v>
      </c>
      <c r="R30" s="84" t="s">
        <v>30</v>
      </c>
      <c r="S30" s="84" t="s">
        <v>31</v>
      </c>
      <c r="T30" s="84" t="s">
        <v>83</v>
      </c>
      <c r="U30" s="84" t="s">
        <v>85</v>
      </c>
      <c r="V30" s="84" t="s">
        <v>86</v>
      </c>
      <c r="W30" s="84" t="str">
        <f>'KPI''s'!$W$27</f>
        <v>Q2 21</v>
      </c>
      <c r="X30" s="84" t="str">
        <f>'KPI''s'!X$27</f>
        <v>Q3 21</v>
      </c>
      <c r="Y30" s="84" t="str">
        <f>'KPI''s'!Y$27</f>
        <v>Q4 21</v>
      </c>
      <c r="Z30" s="53"/>
      <c r="AA30" s="83" t="s">
        <v>200</v>
      </c>
      <c r="AB30" s="84" t="s">
        <v>86</v>
      </c>
      <c r="AC30" s="84" t="str">
        <f>'KPI''s'!$W$27</f>
        <v>Q2 21</v>
      </c>
      <c r="AD30" s="84" t="str">
        <f>'KPI''s'!AG$27</f>
        <v>Q3 21</v>
      </c>
      <c r="AE30" s="84" t="str">
        <f>'KPI''s'!AH$27</f>
        <v>Q4 21</v>
      </c>
      <c r="AF30" s="84" t="str">
        <f>'KPI''s'!AI$27</f>
        <v>Q1 22</v>
      </c>
      <c r="AG30" s="84" t="str">
        <f>'KPI''s'!AJ$27</f>
        <v>Q2 22</v>
      </c>
      <c r="AH30" s="84" t="str">
        <f t="shared" ref="AH30:AM30" si="17">AH8</f>
        <v>Q3 22</v>
      </c>
      <c r="AI30" s="84" t="str">
        <f t="shared" si="17"/>
        <v>Q4 22</v>
      </c>
      <c r="AJ30" s="84" t="str">
        <f t="shared" si="17"/>
        <v>Q1 23</v>
      </c>
      <c r="AK30" s="84" t="str">
        <f t="shared" si="17"/>
        <v>Q2 23</v>
      </c>
      <c r="AL30" s="84" t="str">
        <f t="shared" si="17"/>
        <v>Q3 23</v>
      </c>
      <c r="AM30" s="84" t="str">
        <f t="shared" si="17"/>
        <v>Q4 23</v>
      </c>
      <c r="AN30" s="84" t="str">
        <f t="shared" ref="AN30:AO30" si="18">AN8</f>
        <v>Q1 24</v>
      </c>
      <c r="AO30" s="84" t="str">
        <f t="shared" si="18"/>
        <v>Q2 24</v>
      </c>
      <c r="AP30" s="84" t="str">
        <f t="shared" ref="AP30:AQ30" si="19">AP8</f>
        <v>Q3 24</v>
      </c>
      <c r="AQ30" s="84" t="str">
        <f t="shared" si="19"/>
        <v>Q4 24</v>
      </c>
      <c r="AR30" s="84" t="str">
        <f t="shared" ref="AR30" si="20">AR8</f>
        <v>Q1 25</v>
      </c>
      <c r="BA30" s="83" t="s">
        <v>200</v>
      </c>
      <c r="BB30" s="84" t="str">
        <f>BB8</f>
        <v>FY 21</v>
      </c>
      <c r="BC30" s="84" t="str">
        <f>BC8</f>
        <v>FY 22</v>
      </c>
      <c r="BD30" s="84" t="str">
        <f>BD8</f>
        <v>FY 23</v>
      </c>
      <c r="BE30" s="84" t="str">
        <f>BE8</f>
        <v>FY 24</v>
      </c>
      <c r="BZ30" s="83" t="s">
        <v>200</v>
      </c>
      <c r="CA30" s="84" t="str">
        <f>AR30</f>
        <v>Q1 25</v>
      </c>
    </row>
    <row r="31" spans="1:86" ht="1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BA31" s="53"/>
      <c r="BB31" s="53"/>
      <c r="BC31" s="53"/>
      <c r="BD31" s="53"/>
      <c r="BE31" s="53"/>
      <c r="BZ31" s="53"/>
      <c r="CA31" s="53"/>
    </row>
    <row r="32" spans="1:86" ht="15">
      <c r="A32" s="53" t="s">
        <v>68</v>
      </c>
      <c r="B32" s="50">
        <v>467.1</v>
      </c>
      <c r="C32" s="50">
        <v>435.1</v>
      </c>
      <c r="D32" s="50">
        <v>554.6</v>
      </c>
      <c r="E32" s="50">
        <v>556.9</v>
      </c>
      <c r="F32" s="50">
        <v>530.29999999999995</v>
      </c>
      <c r="G32" s="50">
        <v>558.70000000000005</v>
      </c>
      <c r="H32" s="50">
        <v>562.4</v>
      </c>
      <c r="I32" s="50">
        <v>606.6</v>
      </c>
      <c r="J32" s="50">
        <v>568.29999999999995</v>
      </c>
      <c r="K32" s="50">
        <v>621.9</v>
      </c>
      <c r="L32" s="50">
        <v>668.2</v>
      </c>
      <c r="M32" s="50">
        <v>659.3</v>
      </c>
      <c r="N32" s="50">
        <v>580.6</v>
      </c>
      <c r="O32" s="50">
        <v>519.29999999999995</v>
      </c>
      <c r="P32" s="50">
        <v>476.7</v>
      </c>
      <c r="Q32" s="50">
        <v>450.2</v>
      </c>
      <c r="R32" s="50">
        <v>482.7</v>
      </c>
      <c r="S32" s="50">
        <v>485</v>
      </c>
      <c r="T32" s="50">
        <v>558.9</v>
      </c>
      <c r="U32" s="50">
        <v>573.5</v>
      </c>
      <c r="V32" s="50">
        <v>487</v>
      </c>
      <c r="W32" s="50">
        <v>550.4</v>
      </c>
      <c r="X32" s="50">
        <v>544.9</v>
      </c>
      <c r="Y32" s="50">
        <v>525.1</v>
      </c>
      <c r="Z32" s="53"/>
      <c r="AA32" s="53" t="s">
        <v>68</v>
      </c>
      <c r="AB32" s="50">
        <v>48.1</v>
      </c>
      <c r="AC32" s="50">
        <v>54.3</v>
      </c>
      <c r="AD32" s="50">
        <v>53.4</v>
      </c>
      <c r="AE32" s="50">
        <v>51.9</v>
      </c>
      <c r="AF32" s="50">
        <v>54.1</v>
      </c>
      <c r="AG32" s="50">
        <v>51.2</v>
      </c>
      <c r="AH32" s="50">
        <v>53.8</v>
      </c>
      <c r="AI32" s="50">
        <v>53.1</v>
      </c>
      <c r="AJ32" s="50">
        <v>51.9</v>
      </c>
      <c r="AK32" s="50">
        <v>51.7</v>
      </c>
      <c r="AL32" s="50">
        <v>46.1</v>
      </c>
      <c r="AM32" s="50">
        <v>46.4</v>
      </c>
      <c r="AN32" s="50">
        <v>46.9</v>
      </c>
      <c r="AO32" s="50">
        <v>47.3</v>
      </c>
      <c r="AP32" s="50">
        <v>45.3</v>
      </c>
      <c r="AQ32" s="50">
        <v>40</v>
      </c>
      <c r="AR32" s="50">
        <v>37.799999999999997</v>
      </c>
      <c r="BA32" s="53" t="s">
        <v>68</v>
      </c>
      <c r="BB32" s="50">
        <f>SUM(AB32:AE32)</f>
        <v>207.70000000000002</v>
      </c>
      <c r="BC32" s="50">
        <f>SUM(AF32:AI32)</f>
        <v>212.20000000000002</v>
      </c>
      <c r="BD32" s="50">
        <f>SUM(AJ32:AM32)</f>
        <v>196.1</v>
      </c>
      <c r="BE32" s="50">
        <f>SUM(AN32:AQ32)</f>
        <v>179.5</v>
      </c>
      <c r="BF32" s="126"/>
      <c r="BG32" s="126"/>
      <c r="BZ32" s="53" t="str">
        <f>AA32</f>
        <v>Nordics</v>
      </c>
      <c r="CA32" s="50">
        <f>AR32</f>
        <v>37.799999999999997</v>
      </c>
    </row>
    <row r="33" spans="1:1011 1030:2037 2056:3063 3082:4089 4108:5115 5134:6141 6160:7167 7186:8174 8193:9200 9219:10226 10245:11252 11271:12278 12297:13304 13323:14330 14349:15356 15375:16344" ht="15">
      <c r="A33" s="53" t="s">
        <v>66</v>
      </c>
      <c r="B33" s="50">
        <v>243.7</v>
      </c>
      <c r="C33" s="50">
        <v>208.4</v>
      </c>
      <c r="D33" s="50">
        <v>218.3</v>
      </c>
      <c r="E33" s="50">
        <v>255.9</v>
      </c>
      <c r="F33" s="50">
        <v>281.60000000000002</v>
      </c>
      <c r="G33" s="50">
        <v>351.8</v>
      </c>
      <c r="H33" s="50">
        <v>355.2</v>
      </c>
      <c r="I33" s="50">
        <v>362.2</v>
      </c>
      <c r="J33" s="50">
        <v>390</v>
      </c>
      <c r="K33" s="50">
        <v>443.5</v>
      </c>
      <c r="L33" s="50">
        <v>446.2</v>
      </c>
      <c r="M33" s="50">
        <v>455.1</v>
      </c>
      <c r="N33" s="50">
        <v>430.8</v>
      </c>
      <c r="O33" s="50">
        <v>392.2</v>
      </c>
      <c r="P33" s="50">
        <v>396.7</v>
      </c>
      <c r="Q33" s="50">
        <v>387.7</v>
      </c>
      <c r="R33" s="50">
        <v>406.5</v>
      </c>
      <c r="S33" s="50">
        <v>550.20000000000005</v>
      </c>
      <c r="T33" s="50">
        <v>486.5</v>
      </c>
      <c r="U33" s="50">
        <v>462.1</v>
      </c>
      <c r="V33" s="50">
        <v>383.6</v>
      </c>
      <c r="W33" s="50">
        <v>402.9</v>
      </c>
      <c r="X33" s="50">
        <v>352.9</v>
      </c>
      <c r="Y33" s="50">
        <v>200.1</v>
      </c>
      <c r="Z33" s="53"/>
      <c r="AA33" s="53" t="s">
        <v>66</v>
      </c>
      <c r="AB33" s="50">
        <v>39.299999999999997</v>
      </c>
      <c r="AC33" s="50">
        <v>40.799999999999997</v>
      </c>
      <c r="AD33" s="50">
        <v>35.5</v>
      </c>
      <c r="AE33" s="50">
        <v>20.399999999999999</v>
      </c>
      <c r="AF33" s="50">
        <v>22.2</v>
      </c>
      <c r="AG33" s="50">
        <v>24.8</v>
      </c>
      <c r="AH33" s="50">
        <v>25</v>
      </c>
      <c r="AI33" s="50">
        <v>25.8</v>
      </c>
      <c r="AJ33" s="50">
        <v>27.2</v>
      </c>
      <c r="AK33" s="50">
        <v>27</v>
      </c>
      <c r="AL33" s="50">
        <v>39.200000000000003</v>
      </c>
      <c r="AM33" s="50">
        <v>41.7</v>
      </c>
      <c r="AN33" s="50">
        <v>43.4</v>
      </c>
      <c r="AO33" s="50">
        <v>43.7</v>
      </c>
      <c r="AP33" s="50">
        <v>44.7</v>
      </c>
      <c r="AQ33" s="50">
        <v>52.7</v>
      </c>
      <c r="AR33" s="50">
        <v>55.6</v>
      </c>
      <c r="BA33" s="53" t="s">
        <v>66</v>
      </c>
      <c r="BB33" s="50">
        <f>SUM(AB33:AE33)</f>
        <v>136</v>
      </c>
      <c r="BC33" s="50">
        <f>SUM(AF33:AI33)</f>
        <v>97.8</v>
      </c>
      <c r="BD33" s="50">
        <f>SUM(AJ33:AM33)</f>
        <v>135.10000000000002</v>
      </c>
      <c r="BE33" s="50">
        <f>SUM(AN33:AQ33)</f>
        <v>184.5</v>
      </c>
      <c r="BF33" s="126"/>
      <c r="BG33" s="126"/>
      <c r="BZ33" s="53" t="str">
        <f>AA33</f>
        <v>Western Europe</v>
      </c>
      <c r="CA33" s="50">
        <f t="shared" ref="CA33:CA36" si="21">AR33</f>
        <v>55.6</v>
      </c>
    </row>
    <row r="34" spans="1:1011 1030:2037 2056:3063 3082:4089 4108:5115 5134:6141 6160:7167 7186:8174 8193:9200 9219:10226 10245:11252 11271:12278 12297:13304 13323:14330 14349:15356 15375:16344" ht="15">
      <c r="A34" s="53" t="s">
        <v>98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3"/>
      <c r="AA34" s="53" t="s">
        <v>98</v>
      </c>
      <c r="AB34" s="50">
        <v>13.4</v>
      </c>
      <c r="AC34" s="50">
        <v>24.5</v>
      </c>
      <c r="AD34" s="50">
        <v>24.4</v>
      </c>
      <c r="AE34" s="50">
        <v>26</v>
      </c>
      <c r="AF34" s="50">
        <v>36.799999999999997</v>
      </c>
      <c r="AG34" s="50">
        <v>45.7</v>
      </c>
      <c r="AH34" s="50">
        <v>38.799999999999997</v>
      </c>
      <c r="AI34" s="50">
        <v>52.3</v>
      </c>
      <c r="AJ34" s="50">
        <v>45.2</v>
      </c>
      <c r="AK34" s="50">
        <v>51.4</v>
      </c>
      <c r="AL34" s="50">
        <v>51.7</v>
      </c>
      <c r="AM34" s="50">
        <v>53.3</v>
      </c>
      <c r="AN34" s="50">
        <v>43.7</v>
      </c>
      <c r="AO34" s="50">
        <v>62.6</v>
      </c>
      <c r="AP34" s="50">
        <v>69.400000000000006</v>
      </c>
      <c r="AQ34" s="50">
        <v>78.2</v>
      </c>
      <c r="AR34" s="50">
        <v>74.5</v>
      </c>
      <c r="BA34" s="53" t="s">
        <v>98</v>
      </c>
      <c r="BB34" s="50">
        <f>SUM(AB34:AE34)</f>
        <v>88.3</v>
      </c>
      <c r="BC34" s="50">
        <f>SUM(AF34:AI34)</f>
        <v>173.6</v>
      </c>
      <c r="BD34" s="50">
        <f>SUM(AJ34:AM34)</f>
        <v>201.60000000000002</v>
      </c>
      <c r="BE34" s="50">
        <f>SUM(AN34:AQ34)</f>
        <v>253.90000000000003</v>
      </c>
      <c r="BF34" s="126"/>
      <c r="BG34" s="126"/>
      <c r="BZ34" s="53" t="str">
        <f>AA34</f>
        <v>Latin America</v>
      </c>
      <c r="CA34" s="50">
        <f t="shared" si="21"/>
        <v>74.5</v>
      </c>
    </row>
    <row r="35" spans="1:1011 1030:2037 2056:3063 3082:4089 4108:5115 5134:6141 6160:7167 7186:8174 8193:9200 9219:10226 10245:11252 11271:12278 12297:13304 13323:14330 14349:15356 15375:16344" ht="15">
      <c r="A35" s="53" t="s">
        <v>84</v>
      </c>
      <c r="B35" s="50">
        <v>268.10000000000002</v>
      </c>
      <c r="C35" s="50">
        <v>267.2</v>
      </c>
      <c r="D35" s="50">
        <v>258.7</v>
      </c>
      <c r="E35" s="50">
        <v>279.10000000000002</v>
      </c>
      <c r="F35" s="50">
        <v>252.7</v>
      </c>
      <c r="G35" s="50">
        <v>226.5</v>
      </c>
      <c r="H35" s="50">
        <v>223.2</v>
      </c>
      <c r="I35" s="50">
        <v>241.1</v>
      </c>
      <c r="J35" s="50">
        <v>215.3</v>
      </c>
      <c r="K35" s="50">
        <v>214.4</v>
      </c>
      <c r="L35" s="50">
        <v>241</v>
      </c>
      <c r="M35" s="50">
        <v>269.8</v>
      </c>
      <c r="N35" s="50">
        <v>248.2</v>
      </c>
      <c r="O35" s="50">
        <v>284.2</v>
      </c>
      <c r="P35" s="50">
        <v>319.60000000000002</v>
      </c>
      <c r="Q35" s="50">
        <v>369.9</v>
      </c>
      <c r="R35" s="50">
        <v>424.7</v>
      </c>
      <c r="S35" s="50">
        <v>363.6</v>
      </c>
      <c r="T35" s="50">
        <v>447.1</v>
      </c>
      <c r="U35" s="50">
        <v>511.4</v>
      </c>
      <c r="V35" s="50">
        <v>541</v>
      </c>
      <c r="W35" s="50">
        <v>501.9</v>
      </c>
      <c r="X35" s="50">
        <v>543</v>
      </c>
      <c r="Y35" s="50">
        <v>565.70000000000005</v>
      </c>
      <c r="Z35" s="53"/>
      <c r="AA35" s="53" t="s">
        <v>84</v>
      </c>
      <c r="AB35" s="50">
        <v>53.4</v>
      </c>
      <c r="AC35" s="50">
        <v>49.5</v>
      </c>
      <c r="AD35" s="50">
        <v>53.2</v>
      </c>
      <c r="AE35" s="50">
        <v>55.9</v>
      </c>
      <c r="AF35" s="50">
        <v>53.4</v>
      </c>
      <c r="AG35" s="50">
        <v>61.6</v>
      </c>
      <c r="AH35" s="50">
        <v>78.8</v>
      </c>
      <c r="AI35" s="50">
        <v>85.4</v>
      </c>
      <c r="AJ35" s="50">
        <v>93.5</v>
      </c>
      <c r="AK35" s="50">
        <v>102.6</v>
      </c>
      <c r="AL35" s="50">
        <v>97</v>
      </c>
      <c r="AM35" s="50">
        <v>106.8</v>
      </c>
      <c r="AN35" s="50">
        <v>110.2</v>
      </c>
      <c r="AO35" s="50">
        <v>114</v>
      </c>
      <c r="AP35" s="50">
        <v>116.3</v>
      </c>
      <c r="AQ35" s="50">
        <v>132.19999999999999</v>
      </c>
      <c r="AR35" s="50">
        <v>122.3</v>
      </c>
      <c r="BA35" s="53" t="s">
        <v>84</v>
      </c>
      <c r="BB35" s="50">
        <f>SUM(AB35:AE35)</f>
        <v>212.00000000000003</v>
      </c>
      <c r="BC35" s="50">
        <f>SUM(AF35:AI35)</f>
        <v>279.20000000000005</v>
      </c>
      <c r="BD35" s="50">
        <f>SUM(AJ35:AM35)</f>
        <v>399.90000000000003</v>
      </c>
      <c r="BE35" s="50">
        <f>SUM(AN35:AQ35)</f>
        <v>472.7</v>
      </c>
      <c r="BF35" s="126"/>
      <c r="BG35" s="126"/>
      <c r="BZ35" s="53" t="str">
        <f>AA35</f>
        <v>Central &amp; Eastern Europe and Central Asia</v>
      </c>
      <c r="CA35" s="50">
        <f t="shared" si="21"/>
        <v>122.3</v>
      </c>
    </row>
    <row r="36" spans="1:1011 1030:2037 2056:3063 3082:4089 4108:5115 5134:6141 6160:7167 7186:8174 8193:9200 9219:10226 10245:11252 11271:12278 12297:13304 13323:14330 14349:15356 15375:16344" ht="15">
      <c r="A36" s="53" t="s">
        <v>76</v>
      </c>
      <c r="B36" s="50">
        <v>21.2</v>
      </c>
      <c r="C36" s="50">
        <v>24.7</v>
      </c>
      <c r="D36" s="50">
        <v>31.6</v>
      </c>
      <c r="E36" s="50">
        <v>26.6</v>
      </c>
      <c r="F36" s="50">
        <v>37.299999999999997</v>
      </c>
      <c r="G36" s="50">
        <v>40.6</v>
      </c>
      <c r="H36" s="50">
        <v>39.700000000000003</v>
      </c>
      <c r="I36" s="50">
        <v>46.5</v>
      </c>
      <c r="J36" s="50">
        <v>36.4</v>
      </c>
      <c r="K36" s="50">
        <v>66.7</v>
      </c>
      <c r="L36" s="50">
        <v>71.400000000000006</v>
      </c>
      <c r="M36" s="50">
        <v>52.4</v>
      </c>
      <c r="N36" s="50">
        <v>71</v>
      </c>
      <c r="O36" s="50">
        <v>82</v>
      </c>
      <c r="P36" s="50">
        <v>82.2</v>
      </c>
      <c r="Q36" s="50">
        <v>81.7</v>
      </c>
      <c r="R36" s="50">
        <v>103.6</v>
      </c>
      <c r="S36" s="50">
        <v>133.9</v>
      </c>
      <c r="T36" s="50">
        <v>184.2</v>
      </c>
      <c r="U36" s="50">
        <v>215.6</v>
      </c>
      <c r="V36" s="50">
        <v>181.1</v>
      </c>
      <c r="W36" s="50">
        <v>296.5</v>
      </c>
      <c r="X36" s="50">
        <v>292.60000000000002</v>
      </c>
      <c r="Y36" s="50">
        <v>303.8</v>
      </c>
      <c r="Z36" s="53"/>
      <c r="AA36" s="53" t="s">
        <v>76</v>
      </c>
      <c r="AB36" s="50">
        <v>3.1</v>
      </c>
      <c r="AC36" s="50">
        <v>3.7</v>
      </c>
      <c r="AD36" s="50">
        <v>3.3</v>
      </c>
      <c r="AE36" s="50">
        <v>3.4</v>
      </c>
      <c r="AF36" s="50">
        <v>3.7</v>
      </c>
      <c r="AG36" s="50">
        <v>3.5</v>
      </c>
      <c r="AH36" s="50">
        <v>3.9</v>
      </c>
      <c r="AI36" s="50">
        <v>4</v>
      </c>
      <c r="AJ36" s="50">
        <v>4.2</v>
      </c>
      <c r="AK36" s="50">
        <v>4.2</v>
      </c>
      <c r="AL36" s="50">
        <v>3.6</v>
      </c>
      <c r="AM36" s="50">
        <v>3.7</v>
      </c>
      <c r="AN36" s="50">
        <v>3.9</v>
      </c>
      <c r="AO36" s="50">
        <v>3.9</v>
      </c>
      <c r="AP36" s="50">
        <v>4.4000000000000004</v>
      </c>
      <c r="AQ36" s="50">
        <v>3.7</v>
      </c>
      <c r="AR36" s="50">
        <v>3.4</v>
      </c>
      <c r="BA36" s="53" t="s">
        <v>76</v>
      </c>
      <c r="BB36" s="50">
        <f>SUM(AB36:AE36)</f>
        <v>13.500000000000002</v>
      </c>
      <c r="BC36" s="50">
        <f>SUM(AF36:AI36)</f>
        <v>15.1</v>
      </c>
      <c r="BD36" s="50">
        <f>SUM(AJ36:AM36)</f>
        <v>15.7</v>
      </c>
      <c r="BE36" s="50">
        <f>SUM(AN36:AQ36)</f>
        <v>15.899999999999999</v>
      </c>
      <c r="BF36" s="126"/>
      <c r="BG36" s="126"/>
      <c r="BZ36" s="53" t="str">
        <f>AA36</f>
        <v>Rest of World</v>
      </c>
      <c r="CA36" s="50">
        <f t="shared" si="21"/>
        <v>3.4</v>
      </c>
    </row>
    <row r="37" spans="1:1011 1030:2037 2056:3063 3082:4089 4108:5115 5134:6141 6160:7167 7186:8174 8193:9200 9219:10226 10245:11252 11271:12278 12297:13304 13323:14330 14349:15356 15375:16344" s="45" customFormat="1" thickBot="1">
      <c r="A37" s="79" t="s">
        <v>77</v>
      </c>
      <c r="B37" s="79">
        <v>1000.1</v>
      </c>
      <c r="C37" s="79">
        <v>935.4</v>
      </c>
      <c r="D37" s="79">
        <v>1063.3</v>
      </c>
      <c r="E37" s="79">
        <v>1118.5</v>
      </c>
      <c r="F37" s="79">
        <v>1102</v>
      </c>
      <c r="G37" s="79">
        <v>1177.5</v>
      </c>
      <c r="H37" s="79">
        <v>1180.5999999999999</v>
      </c>
      <c r="I37" s="79">
        <v>1256.4000000000001</v>
      </c>
      <c r="J37" s="79">
        <v>1210</v>
      </c>
      <c r="K37" s="79">
        <v>1346.4</v>
      </c>
      <c r="L37" s="79">
        <v>1426.8</v>
      </c>
      <c r="M37" s="79">
        <v>1436.6</v>
      </c>
      <c r="N37" s="79">
        <v>1330.6</v>
      </c>
      <c r="O37" s="79">
        <v>1277.7</v>
      </c>
      <c r="P37" s="79">
        <v>1275.2</v>
      </c>
      <c r="Q37" s="79">
        <v>1289.5</v>
      </c>
      <c r="R37" s="79">
        <v>1417.5</v>
      </c>
      <c r="S37" s="79">
        <v>1532.8</v>
      </c>
      <c r="T37" s="79">
        <v>1676.7</v>
      </c>
      <c r="U37" s="79">
        <v>1762.5</v>
      </c>
      <c r="V37" s="79">
        <v>1592.8</v>
      </c>
      <c r="W37" s="79">
        <v>1751.6</v>
      </c>
      <c r="X37" s="79">
        <v>1733.3</v>
      </c>
      <c r="Y37" s="79">
        <v>1594.7</v>
      </c>
      <c r="Z37" s="53"/>
      <c r="AA37" s="79" t="s">
        <v>77</v>
      </c>
      <c r="AB37" s="79">
        <v>157.4</v>
      </c>
      <c r="AC37" s="79">
        <v>172.8</v>
      </c>
      <c r="AD37" s="79">
        <v>170</v>
      </c>
      <c r="AE37" s="79">
        <v>157.5</v>
      </c>
      <c r="AF37" s="79">
        <v>170.2</v>
      </c>
      <c r="AG37" s="79">
        <v>186.3</v>
      </c>
      <c r="AH37" s="79">
        <f t="shared" ref="AH37:AM37" si="22">SUM(AH32:AH36)</f>
        <v>200.29999999999998</v>
      </c>
      <c r="AI37" s="79">
        <f t="shared" si="22"/>
        <v>220.6</v>
      </c>
      <c r="AJ37" s="79">
        <f t="shared" si="22"/>
        <v>222</v>
      </c>
      <c r="AK37" s="79">
        <f t="shared" si="22"/>
        <v>236.89999999999998</v>
      </c>
      <c r="AL37" s="79">
        <f t="shared" si="22"/>
        <v>237.6</v>
      </c>
      <c r="AM37" s="79">
        <f t="shared" si="22"/>
        <v>251.89999999999998</v>
      </c>
      <c r="AN37" s="79">
        <f t="shared" ref="AN37:AO37" si="23">SUM(AN32:AN36)</f>
        <v>248.1</v>
      </c>
      <c r="AO37" s="79">
        <f t="shared" si="23"/>
        <v>271.5</v>
      </c>
      <c r="AP37" s="79">
        <f t="shared" ref="AP37:AQ37" si="24">SUM(AP32:AP36)</f>
        <v>280.09999999999997</v>
      </c>
      <c r="AQ37" s="79">
        <f t="shared" si="24"/>
        <v>306.8</v>
      </c>
      <c r="AR37" s="79">
        <f t="shared" ref="AR37" si="25">SUM(AR32:AR36)</f>
        <v>293.59999999999997</v>
      </c>
      <c r="BA37" s="79" t="s">
        <v>77</v>
      </c>
      <c r="BB37" s="79">
        <f>SUM(BB32:BB36)</f>
        <v>657.50000000000011</v>
      </c>
      <c r="BC37" s="79">
        <f>SUM(BC32:BC36)</f>
        <v>777.90000000000009</v>
      </c>
      <c r="BD37" s="79">
        <f>SUM(BD32:BD36)</f>
        <v>948.40000000000009</v>
      </c>
      <c r="BE37" s="79">
        <f>SUM(BE32:BE36)</f>
        <v>1106.5000000000002</v>
      </c>
      <c r="BF37" s="126"/>
      <c r="BG37" s="126"/>
      <c r="BZ37" s="79" t="s">
        <v>77</v>
      </c>
      <c r="CA37" s="79">
        <f>AR37</f>
        <v>293.59999999999997</v>
      </c>
      <c r="CB37" s="15"/>
      <c r="CC37" s="15"/>
      <c r="CD37" s="15"/>
      <c r="CE37" s="15"/>
      <c r="CF37" s="15"/>
      <c r="CG37" s="15"/>
      <c r="CH37" s="15"/>
      <c r="CX37" s="15"/>
      <c r="CY37" s="15"/>
      <c r="CZ37" s="15"/>
      <c r="DA37" s="15"/>
      <c r="DP37" s="46"/>
      <c r="EI37" s="46"/>
      <c r="EZ37" s="46"/>
      <c r="FS37" s="46"/>
      <c r="GL37" s="46"/>
      <c r="HE37" s="46"/>
      <c r="HX37" s="46"/>
      <c r="IQ37" s="46"/>
      <c r="JJ37" s="46"/>
      <c r="KC37" s="46"/>
      <c r="KV37" s="46"/>
      <c r="LO37" s="46"/>
      <c r="MH37" s="46"/>
      <c r="NA37" s="46"/>
      <c r="NT37" s="46"/>
      <c r="OM37" s="46"/>
      <c r="PF37" s="46"/>
      <c r="PY37" s="46"/>
      <c r="QR37" s="46"/>
      <c r="RK37" s="46"/>
      <c r="SD37" s="46"/>
      <c r="SW37" s="46"/>
      <c r="TP37" s="46"/>
      <c r="UI37" s="46"/>
      <c r="VB37" s="46"/>
      <c r="VU37" s="46"/>
      <c r="WN37" s="46"/>
      <c r="XG37" s="46"/>
      <c r="XZ37" s="46"/>
      <c r="YS37" s="46"/>
      <c r="ZL37" s="46"/>
      <c r="AAE37" s="46"/>
      <c r="AAX37" s="46"/>
      <c r="ABQ37" s="46"/>
      <c r="ACJ37" s="46"/>
      <c r="ADC37" s="46"/>
      <c r="ADV37" s="46"/>
      <c r="AEO37" s="46"/>
      <c r="AFH37" s="46"/>
      <c r="AGA37" s="46"/>
      <c r="AGT37" s="46"/>
      <c r="AHM37" s="46"/>
      <c r="AIF37" s="46"/>
      <c r="AIY37" s="46"/>
      <c r="AJR37" s="46"/>
      <c r="AKK37" s="46"/>
      <c r="ALD37" s="46"/>
      <c r="ALW37" s="46"/>
      <c r="AMP37" s="46"/>
      <c r="ANI37" s="46"/>
      <c r="AOB37" s="46"/>
      <c r="AOU37" s="46"/>
      <c r="APN37" s="46"/>
      <c r="AQG37" s="46"/>
      <c r="AQZ37" s="46"/>
      <c r="ARS37" s="46"/>
      <c r="ASL37" s="46"/>
      <c r="ATE37" s="46"/>
      <c r="ATX37" s="46"/>
      <c r="AUQ37" s="46"/>
      <c r="AVJ37" s="46"/>
      <c r="AWC37" s="46"/>
      <c r="AWV37" s="46"/>
      <c r="AXO37" s="46"/>
      <c r="AYH37" s="46"/>
      <c r="AZA37" s="46"/>
      <c r="AZT37" s="46"/>
      <c r="BAM37" s="46"/>
      <c r="BBF37" s="46"/>
      <c r="BBY37" s="46"/>
      <c r="BCR37" s="46"/>
      <c r="BDK37" s="46"/>
      <c r="BED37" s="46"/>
      <c r="BEW37" s="46"/>
      <c r="BFP37" s="46"/>
      <c r="BGI37" s="46"/>
      <c r="BHB37" s="46"/>
      <c r="BHU37" s="46"/>
      <c r="BIN37" s="46"/>
      <c r="BJG37" s="46"/>
      <c r="BJZ37" s="46"/>
      <c r="BKS37" s="46"/>
      <c r="BLL37" s="46"/>
      <c r="BME37" s="46"/>
      <c r="BMX37" s="46"/>
      <c r="BNQ37" s="46"/>
      <c r="BOJ37" s="46"/>
      <c r="BPC37" s="46"/>
      <c r="BPV37" s="46"/>
      <c r="BQO37" s="46"/>
      <c r="BRH37" s="46"/>
      <c r="BSA37" s="46"/>
      <c r="BST37" s="46"/>
      <c r="BTM37" s="46"/>
      <c r="BUF37" s="46"/>
      <c r="BUY37" s="46"/>
      <c r="BVR37" s="46"/>
      <c r="BWK37" s="46"/>
      <c r="BXD37" s="46"/>
      <c r="BXW37" s="46"/>
      <c r="BYP37" s="46"/>
      <c r="BZI37" s="46"/>
      <c r="CAB37" s="46"/>
      <c r="CAU37" s="46"/>
      <c r="CBN37" s="46"/>
      <c r="CCG37" s="46"/>
      <c r="CCZ37" s="46"/>
      <c r="CDS37" s="46"/>
      <c r="CEL37" s="46"/>
      <c r="CFE37" s="46"/>
      <c r="CFX37" s="46"/>
      <c r="CGQ37" s="46"/>
      <c r="CHJ37" s="46"/>
      <c r="CIC37" s="46"/>
      <c r="CIV37" s="46"/>
      <c r="CJO37" s="46"/>
      <c r="CKH37" s="46"/>
      <c r="CLA37" s="46"/>
      <c r="CLT37" s="46"/>
      <c r="CMM37" s="46"/>
      <c r="CNF37" s="46"/>
      <c r="CNY37" s="46"/>
      <c r="COR37" s="46"/>
      <c r="CPK37" s="46"/>
      <c r="CQD37" s="46"/>
      <c r="CQW37" s="46"/>
      <c r="CRP37" s="46"/>
      <c r="CSI37" s="46"/>
      <c r="CTB37" s="46"/>
      <c r="CTU37" s="46"/>
      <c r="CUN37" s="46"/>
      <c r="CVG37" s="46"/>
      <c r="CVZ37" s="46"/>
      <c r="CWS37" s="46"/>
      <c r="CXL37" s="46"/>
      <c r="CYE37" s="46"/>
      <c r="CYX37" s="46"/>
      <c r="CZQ37" s="46"/>
      <c r="DAJ37" s="46"/>
      <c r="DBC37" s="46"/>
      <c r="DBV37" s="46"/>
      <c r="DCO37" s="46"/>
      <c r="DDH37" s="46"/>
      <c r="DEA37" s="46"/>
      <c r="DET37" s="46"/>
      <c r="DFM37" s="46"/>
      <c r="DGF37" s="46"/>
      <c r="DGY37" s="46"/>
      <c r="DHR37" s="46"/>
      <c r="DIK37" s="46"/>
      <c r="DJD37" s="46"/>
      <c r="DJW37" s="46"/>
      <c r="DKP37" s="46"/>
      <c r="DLI37" s="46"/>
      <c r="DMB37" s="46"/>
      <c r="DMU37" s="46"/>
      <c r="DNN37" s="46"/>
      <c r="DOG37" s="46"/>
      <c r="DOZ37" s="46"/>
      <c r="DPS37" s="46"/>
      <c r="DQL37" s="46"/>
      <c r="DRE37" s="46"/>
      <c r="DRX37" s="46"/>
      <c r="DSQ37" s="46"/>
      <c r="DTJ37" s="46"/>
      <c r="DUC37" s="46"/>
      <c r="DUV37" s="46"/>
      <c r="DVO37" s="46"/>
      <c r="DWH37" s="46"/>
      <c r="DXA37" s="46"/>
      <c r="DXT37" s="46"/>
      <c r="DYM37" s="46"/>
      <c r="DZF37" s="46"/>
      <c r="DZY37" s="46"/>
      <c r="EAR37" s="46"/>
      <c r="EBK37" s="46"/>
      <c r="ECD37" s="46"/>
      <c r="ECW37" s="46"/>
      <c r="EDP37" s="46"/>
      <c r="EEI37" s="46"/>
      <c r="EFB37" s="46"/>
      <c r="EFU37" s="46"/>
      <c r="EGN37" s="46"/>
      <c r="EHG37" s="46"/>
      <c r="EHZ37" s="46"/>
      <c r="EIS37" s="46"/>
      <c r="EJL37" s="46"/>
      <c r="EKE37" s="46"/>
      <c r="EKX37" s="46"/>
      <c r="ELQ37" s="46"/>
      <c r="EMJ37" s="46"/>
      <c r="ENC37" s="46"/>
      <c r="ENV37" s="46"/>
      <c r="EOO37" s="46"/>
      <c r="EPH37" s="46"/>
      <c r="EQA37" s="46"/>
      <c r="EQT37" s="46"/>
      <c r="ERM37" s="46"/>
      <c r="ESF37" s="46"/>
      <c r="ESY37" s="46"/>
      <c r="ETR37" s="46"/>
      <c r="EUK37" s="46"/>
      <c r="EVD37" s="46"/>
      <c r="EVW37" s="46"/>
      <c r="EWP37" s="46"/>
      <c r="EXI37" s="46"/>
      <c r="EYB37" s="46"/>
      <c r="EYU37" s="46"/>
      <c r="EZN37" s="46"/>
      <c r="FAG37" s="46"/>
      <c r="FAZ37" s="46"/>
      <c r="FBS37" s="46"/>
      <c r="FCL37" s="46"/>
      <c r="FDE37" s="46"/>
      <c r="FDX37" s="46"/>
      <c r="FEQ37" s="46"/>
      <c r="FFJ37" s="46"/>
      <c r="FGC37" s="46"/>
      <c r="FGV37" s="46"/>
      <c r="FHO37" s="46"/>
      <c r="FIH37" s="46"/>
      <c r="FJA37" s="46"/>
      <c r="FJT37" s="46"/>
      <c r="FKM37" s="46"/>
      <c r="FLF37" s="46"/>
      <c r="FLY37" s="46"/>
      <c r="FMR37" s="46"/>
      <c r="FNK37" s="46"/>
      <c r="FOD37" s="46"/>
      <c r="FOW37" s="46"/>
      <c r="FPP37" s="46"/>
      <c r="FQI37" s="46"/>
      <c r="FRB37" s="46"/>
      <c r="FRU37" s="46"/>
      <c r="FSN37" s="46"/>
      <c r="FTG37" s="46"/>
      <c r="FTZ37" s="46"/>
      <c r="FUS37" s="46"/>
      <c r="FVL37" s="46"/>
      <c r="FWE37" s="46"/>
      <c r="FWX37" s="46"/>
      <c r="FXQ37" s="46"/>
      <c r="FYJ37" s="46"/>
      <c r="FZC37" s="46"/>
      <c r="FZV37" s="46"/>
      <c r="GAO37" s="46"/>
      <c r="GBH37" s="46"/>
      <c r="GCA37" s="46"/>
      <c r="GCT37" s="46"/>
      <c r="GDM37" s="46"/>
      <c r="GEF37" s="46"/>
      <c r="GEY37" s="46"/>
      <c r="GFR37" s="46"/>
      <c r="GGK37" s="46"/>
      <c r="GHD37" s="46"/>
      <c r="GHW37" s="46"/>
      <c r="GIP37" s="46"/>
      <c r="GJI37" s="46"/>
      <c r="GKB37" s="46"/>
      <c r="GKU37" s="46"/>
      <c r="GLN37" s="46"/>
      <c r="GMG37" s="46"/>
      <c r="GMZ37" s="46"/>
      <c r="GNS37" s="46"/>
      <c r="GOL37" s="46"/>
      <c r="GPE37" s="46"/>
      <c r="GPX37" s="46"/>
      <c r="GQQ37" s="46"/>
      <c r="GRJ37" s="46"/>
      <c r="GSC37" s="46"/>
      <c r="GSV37" s="46"/>
      <c r="GTO37" s="46"/>
      <c r="GUH37" s="46"/>
      <c r="GVA37" s="46"/>
      <c r="GVT37" s="46"/>
      <c r="GWM37" s="46"/>
      <c r="GXF37" s="46"/>
      <c r="GXY37" s="46"/>
      <c r="GYR37" s="46"/>
      <c r="GZK37" s="46"/>
      <c r="HAD37" s="46"/>
      <c r="HAW37" s="46"/>
      <c r="HBP37" s="46"/>
      <c r="HCI37" s="46"/>
      <c r="HDB37" s="46"/>
      <c r="HDU37" s="46"/>
      <c r="HEN37" s="46"/>
      <c r="HFG37" s="46"/>
      <c r="HFZ37" s="46"/>
      <c r="HGS37" s="46"/>
      <c r="HHL37" s="46"/>
      <c r="HIE37" s="46"/>
      <c r="HIX37" s="46"/>
      <c r="HJQ37" s="46"/>
      <c r="HKJ37" s="46"/>
      <c r="HLC37" s="46"/>
      <c r="HLV37" s="46"/>
      <c r="HMO37" s="46"/>
      <c r="HNH37" s="46"/>
      <c r="HOA37" s="46"/>
      <c r="HOT37" s="46"/>
      <c r="HPM37" s="46"/>
      <c r="HQF37" s="46"/>
      <c r="HQY37" s="46"/>
      <c r="HRR37" s="46"/>
      <c r="HSK37" s="46"/>
      <c r="HTD37" s="46"/>
      <c r="HTW37" s="46"/>
      <c r="HUP37" s="46"/>
      <c r="HVI37" s="46"/>
      <c r="HWB37" s="46"/>
      <c r="HWU37" s="46"/>
      <c r="HXN37" s="46"/>
      <c r="HYG37" s="46"/>
      <c r="HYZ37" s="46"/>
      <c r="HZS37" s="46"/>
      <c r="IAL37" s="46"/>
      <c r="IBE37" s="46"/>
      <c r="IBX37" s="46"/>
      <c r="ICQ37" s="46"/>
      <c r="IDJ37" s="46"/>
      <c r="IEC37" s="46"/>
      <c r="IEV37" s="46"/>
      <c r="IFO37" s="46"/>
      <c r="IGH37" s="46"/>
      <c r="IHA37" s="46"/>
      <c r="IHT37" s="46"/>
      <c r="IIM37" s="46"/>
      <c r="IJF37" s="46"/>
      <c r="IJY37" s="46"/>
      <c r="IKR37" s="46"/>
      <c r="ILK37" s="46"/>
      <c r="IMD37" s="46"/>
      <c r="IMW37" s="46"/>
      <c r="INP37" s="46"/>
      <c r="IOI37" s="46"/>
      <c r="IPB37" s="46"/>
      <c r="IPU37" s="46"/>
      <c r="IQN37" s="46"/>
      <c r="IRG37" s="46"/>
      <c r="IRZ37" s="46"/>
      <c r="ISS37" s="46"/>
      <c r="ITL37" s="46"/>
      <c r="IUE37" s="46"/>
      <c r="IUX37" s="46"/>
      <c r="IVQ37" s="46"/>
      <c r="IWJ37" s="46"/>
      <c r="IXC37" s="46"/>
      <c r="IXV37" s="46"/>
      <c r="IYO37" s="46"/>
      <c r="IZH37" s="46"/>
      <c r="JAA37" s="46"/>
      <c r="JAT37" s="46"/>
      <c r="JBM37" s="46"/>
      <c r="JCF37" s="46"/>
      <c r="JCY37" s="46"/>
      <c r="JDR37" s="46"/>
      <c r="JEK37" s="46"/>
      <c r="JFD37" s="46"/>
      <c r="JFW37" s="46"/>
      <c r="JGP37" s="46"/>
      <c r="JHI37" s="46"/>
      <c r="JIB37" s="46"/>
      <c r="JIU37" s="46"/>
      <c r="JJN37" s="46"/>
      <c r="JKG37" s="46"/>
      <c r="JKZ37" s="46"/>
      <c r="JLS37" s="46"/>
      <c r="JML37" s="46"/>
      <c r="JNE37" s="46"/>
      <c r="JNX37" s="46"/>
      <c r="JOQ37" s="46"/>
      <c r="JPJ37" s="46"/>
      <c r="JQC37" s="46"/>
      <c r="JQV37" s="46"/>
      <c r="JRO37" s="46"/>
      <c r="JSH37" s="46"/>
      <c r="JTA37" s="46"/>
      <c r="JTT37" s="46"/>
      <c r="JUM37" s="46"/>
      <c r="JVF37" s="46"/>
      <c r="JVY37" s="46"/>
      <c r="JWR37" s="46"/>
      <c r="JXK37" s="46"/>
      <c r="JYD37" s="46"/>
      <c r="JYW37" s="46"/>
      <c r="JZP37" s="46"/>
      <c r="KAI37" s="46"/>
      <c r="KBB37" s="46"/>
      <c r="KBU37" s="46"/>
      <c r="KCN37" s="46"/>
      <c r="KDG37" s="46"/>
      <c r="KDZ37" s="46"/>
      <c r="KES37" s="46"/>
      <c r="KFL37" s="46"/>
      <c r="KGE37" s="46"/>
      <c r="KGX37" s="46"/>
      <c r="KHQ37" s="46"/>
      <c r="KIJ37" s="46"/>
      <c r="KJC37" s="46"/>
      <c r="KJV37" s="46"/>
      <c r="KKO37" s="46"/>
      <c r="KLH37" s="46"/>
      <c r="KMA37" s="46"/>
      <c r="KMT37" s="46"/>
      <c r="KNM37" s="46"/>
      <c r="KOF37" s="46"/>
      <c r="KOY37" s="46"/>
      <c r="KPR37" s="46"/>
      <c r="KQK37" s="46"/>
      <c r="KRD37" s="46"/>
      <c r="KRW37" s="46"/>
      <c r="KSP37" s="46"/>
      <c r="KTI37" s="46"/>
      <c r="KUB37" s="46"/>
      <c r="KUU37" s="46"/>
      <c r="KVN37" s="46"/>
      <c r="KWG37" s="46"/>
      <c r="KWZ37" s="46"/>
      <c r="KXS37" s="46"/>
      <c r="KYL37" s="46"/>
      <c r="KZE37" s="46"/>
      <c r="KZX37" s="46"/>
      <c r="LAQ37" s="46"/>
      <c r="LBJ37" s="46"/>
      <c r="LCC37" s="46"/>
      <c r="LCV37" s="46"/>
      <c r="LDO37" s="46"/>
      <c r="LEH37" s="46"/>
      <c r="LFA37" s="46"/>
      <c r="LFT37" s="46"/>
      <c r="LGM37" s="46"/>
      <c r="LHF37" s="46"/>
      <c r="LHY37" s="46"/>
      <c r="LIR37" s="46"/>
      <c r="LJK37" s="46"/>
      <c r="LKD37" s="46"/>
      <c r="LKW37" s="46"/>
      <c r="LLP37" s="46"/>
      <c r="LMI37" s="46"/>
      <c r="LNB37" s="46"/>
      <c r="LNU37" s="46"/>
      <c r="LON37" s="46"/>
      <c r="LPG37" s="46"/>
      <c r="LPZ37" s="46"/>
      <c r="LQS37" s="46"/>
      <c r="LRL37" s="46"/>
      <c r="LSE37" s="46"/>
      <c r="LSX37" s="46"/>
      <c r="LTQ37" s="46"/>
      <c r="LUJ37" s="46"/>
      <c r="LVC37" s="46"/>
      <c r="LVV37" s="46"/>
      <c r="LWO37" s="46"/>
      <c r="LXH37" s="46"/>
      <c r="LYA37" s="46"/>
      <c r="LYT37" s="46"/>
      <c r="LZM37" s="46"/>
      <c r="MAF37" s="46"/>
      <c r="MAY37" s="46"/>
      <c r="MBR37" s="46"/>
      <c r="MCK37" s="46"/>
      <c r="MDD37" s="46"/>
      <c r="MDW37" s="46"/>
      <c r="MEP37" s="46"/>
      <c r="MFI37" s="46"/>
      <c r="MGB37" s="46"/>
      <c r="MGU37" s="46"/>
      <c r="MHN37" s="46"/>
      <c r="MIG37" s="46"/>
      <c r="MIZ37" s="46"/>
      <c r="MJS37" s="46"/>
      <c r="MKL37" s="46"/>
      <c r="MLE37" s="46"/>
      <c r="MLX37" s="46"/>
      <c r="MMQ37" s="46"/>
      <c r="MNJ37" s="46"/>
      <c r="MOC37" s="46"/>
      <c r="MOV37" s="46"/>
      <c r="MPO37" s="46"/>
      <c r="MQH37" s="46"/>
      <c r="MRA37" s="46"/>
      <c r="MRT37" s="46"/>
      <c r="MSM37" s="46"/>
      <c r="MTF37" s="46"/>
      <c r="MTY37" s="46"/>
      <c r="MUR37" s="46"/>
      <c r="MVK37" s="46"/>
      <c r="MWD37" s="46"/>
      <c r="MWW37" s="46"/>
      <c r="MXP37" s="46"/>
      <c r="MYI37" s="46"/>
      <c r="MZB37" s="46"/>
      <c r="MZU37" s="46"/>
      <c r="NAN37" s="46"/>
      <c r="NBG37" s="46"/>
      <c r="NBZ37" s="46"/>
      <c r="NCS37" s="46"/>
      <c r="NDL37" s="46"/>
      <c r="NEE37" s="46"/>
      <c r="NEX37" s="46"/>
      <c r="NFQ37" s="46"/>
      <c r="NGJ37" s="46"/>
      <c r="NHC37" s="46"/>
      <c r="NHV37" s="46"/>
      <c r="NIO37" s="46"/>
      <c r="NJH37" s="46"/>
      <c r="NKA37" s="46"/>
      <c r="NKT37" s="46"/>
      <c r="NLM37" s="46"/>
      <c r="NMF37" s="46"/>
      <c r="NMY37" s="46"/>
      <c r="NNR37" s="46"/>
      <c r="NOK37" s="46"/>
      <c r="NPD37" s="46"/>
      <c r="NPW37" s="46"/>
      <c r="NQP37" s="46"/>
      <c r="NRI37" s="46"/>
      <c r="NSB37" s="46"/>
      <c r="NSU37" s="46"/>
      <c r="NTN37" s="46"/>
      <c r="NUG37" s="46"/>
      <c r="NUZ37" s="46"/>
      <c r="NVS37" s="46"/>
      <c r="NWL37" s="46"/>
      <c r="NXE37" s="46"/>
      <c r="NXX37" s="46"/>
      <c r="NYQ37" s="46"/>
      <c r="NZJ37" s="46"/>
      <c r="OAC37" s="46"/>
      <c r="OAV37" s="46"/>
      <c r="OBO37" s="46"/>
      <c r="OCH37" s="46"/>
      <c r="ODA37" s="46"/>
      <c r="ODT37" s="46"/>
      <c r="OEM37" s="46"/>
      <c r="OFF37" s="46"/>
      <c r="OFY37" s="46"/>
      <c r="OGR37" s="46"/>
      <c r="OHK37" s="46"/>
      <c r="OID37" s="46"/>
      <c r="OIW37" s="46"/>
      <c r="OJP37" s="46"/>
      <c r="OKI37" s="46"/>
      <c r="OLB37" s="46"/>
      <c r="OLU37" s="46"/>
      <c r="OMN37" s="46"/>
      <c r="ONG37" s="46"/>
      <c r="ONZ37" s="46"/>
      <c r="OOS37" s="46"/>
      <c r="OPL37" s="46"/>
      <c r="OQE37" s="46"/>
      <c r="OQX37" s="46"/>
      <c r="ORQ37" s="46"/>
      <c r="OSJ37" s="46"/>
      <c r="OTC37" s="46"/>
      <c r="OTV37" s="46"/>
      <c r="OUO37" s="46"/>
      <c r="OVH37" s="46"/>
      <c r="OWA37" s="46"/>
      <c r="OWT37" s="46"/>
      <c r="OXM37" s="46"/>
      <c r="OYF37" s="46"/>
      <c r="OYY37" s="46"/>
      <c r="OZR37" s="46"/>
      <c r="PAK37" s="46"/>
      <c r="PBD37" s="46"/>
      <c r="PBW37" s="46"/>
      <c r="PCP37" s="46"/>
      <c r="PDI37" s="46"/>
      <c r="PEB37" s="46"/>
      <c r="PEU37" s="46"/>
      <c r="PFN37" s="46"/>
      <c r="PGG37" s="46"/>
      <c r="PGZ37" s="46"/>
      <c r="PHS37" s="46"/>
      <c r="PIL37" s="46"/>
      <c r="PJE37" s="46"/>
      <c r="PJX37" s="46"/>
      <c r="PKQ37" s="46"/>
      <c r="PLJ37" s="46"/>
      <c r="PMC37" s="46"/>
      <c r="PMV37" s="46"/>
      <c r="PNO37" s="46"/>
      <c r="POH37" s="46"/>
      <c r="PPA37" s="46"/>
      <c r="PPT37" s="46"/>
      <c r="PQM37" s="46"/>
      <c r="PRF37" s="46"/>
      <c r="PRY37" s="46"/>
      <c r="PSR37" s="46"/>
      <c r="PTK37" s="46"/>
      <c r="PUD37" s="46"/>
      <c r="PUW37" s="46"/>
      <c r="PVP37" s="46"/>
      <c r="PWI37" s="46"/>
      <c r="PXB37" s="46"/>
      <c r="PXU37" s="46"/>
      <c r="PYN37" s="46"/>
      <c r="PZG37" s="46"/>
      <c r="PZZ37" s="46"/>
      <c r="QAS37" s="46"/>
      <c r="QBL37" s="46"/>
      <c r="QCE37" s="46"/>
      <c r="QCX37" s="46"/>
      <c r="QDQ37" s="46"/>
      <c r="QEJ37" s="46"/>
      <c r="QFC37" s="46"/>
      <c r="QFV37" s="46"/>
      <c r="QGO37" s="46"/>
      <c r="QHH37" s="46"/>
      <c r="QIA37" s="46"/>
      <c r="QIT37" s="46"/>
      <c r="QJM37" s="46"/>
      <c r="QKF37" s="46"/>
      <c r="QKY37" s="46"/>
      <c r="QLR37" s="46"/>
      <c r="QMK37" s="46"/>
      <c r="QND37" s="46"/>
      <c r="QNW37" s="46"/>
      <c r="QOP37" s="46"/>
      <c r="QPI37" s="46"/>
      <c r="QQB37" s="46"/>
      <c r="QQU37" s="46"/>
      <c r="QRN37" s="46"/>
      <c r="QSG37" s="46"/>
      <c r="QSZ37" s="46"/>
      <c r="QTS37" s="46"/>
      <c r="QUL37" s="46"/>
      <c r="QVE37" s="46"/>
      <c r="QVX37" s="46"/>
      <c r="QWQ37" s="46"/>
      <c r="QXJ37" s="46"/>
      <c r="QYC37" s="46"/>
      <c r="QYV37" s="46"/>
      <c r="QZO37" s="46"/>
      <c r="RAH37" s="46"/>
      <c r="RBA37" s="46"/>
      <c r="RBT37" s="46"/>
      <c r="RCM37" s="46"/>
      <c r="RDF37" s="46"/>
      <c r="RDY37" s="46"/>
      <c r="RER37" s="46"/>
      <c r="RFK37" s="46"/>
      <c r="RGD37" s="46"/>
      <c r="RGW37" s="46"/>
      <c r="RHP37" s="46"/>
      <c r="RII37" s="46"/>
      <c r="RJB37" s="46"/>
      <c r="RJU37" s="46"/>
      <c r="RKN37" s="46"/>
      <c r="RLG37" s="46"/>
      <c r="RLZ37" s="46"/>
      <c r="RMS37" s="46"/>
      <c r="RNL37" s="46"/>
      <c r="ROE37" s="46"/>
      <c r="ROX37" s="46"/>
      <c r="RPQ37" s="46"/>
      <c r="RQJ37" s="46"/>
      <c r="RRC37" s="46"/>
      <c r="RRV37" s="46"/>
      <c r="RSO37" s="46"/>
      <c r="RTH37" s="46"/>
      <c r="RUA37" s="46"/>
      <c r="RUT37" s="46"/>
      <c r="RVM37" s="46"/>
      <c r="RWF37" s="46"/>
      <c r="RWY37" s="46"/>
      <c r="RXR37" s="46"/>
      <c r="RYK37" s="46"/>
      <c r="RZD37" s="46"/>
      <c r="RZW37" s="46"/>
      <c r="SAP37" s="46"/>
      <c r="SBI37" s="46"/>
      <c r="SCB37" s="46"/>
      <c r="SCU37" s="46"/>
      <c r="SDN37" s="46"/>
      <c r="SEG37" s="46"/>
      <c r="SEZ37" s="46"/>
      <c r="SFS37" s="46"/>
      <c r="SGL37" s="46"/>
      <c r="SHE37" s="46"/>
      <c r="SHX37" s="46"/>
      <c r="SIQ37" s="46"/>
      <c r="SJJ37" s="46"/>
      <c r="SKC37" s="46"/>
      <c r="SKV37" s="46"/>
      <c r="SLO37" s="46"/>
      <c r="SMH37" s="46"/>
      <c r="SNA37" s="46"/>
      <c r="SNT37" s="46"/>
      <c r="SOM37" s="46"/>
      <c r="SPF37" s="46"/>
      <c r="SPY37" s="46"/>
      <c r="SQR37" s="46"/>
      <c r="SRK37" s="46"/>
      <c r="SSD37" s="46"/>
      <c r="SSW37" s="46"/>
      <c r="STP37" s="46"/>
      <c r="SUI37" s="46"/>
      <c r="SVB37" s="46"/>
      <c r="SVU37" s="46"/>
      <c r="SWN37" s="46"/>
      <c r="SXG37" s="46"/>
      <c r="SXZ37" s="46"/>
      <c r="SYS37" s="46"/>
      <c r="SZL37" s="46"/>
      <c r="TAE37" s="46"/>
      <c r="TAX37" s="46"/>
      <c r="TBQ37" s="46"/>
      <c r="TCJ37" s="46"/>
      <c r="TDC37" s="46"/>
      <c r="TDV37" s="46"/>
      <c r="TEO37" s="46"/>
      <c r="TFH37" s="46"/>
      <c r="TGA37" s="46"/>
      <c r="TGT37" s="46"/>
      <c r="THM37" s="46"/>
      <c r="TIF37" s="46"/>
      <c r="TIY37" s="46"/>
      <c r="TJR37" s="46"/>
      <c r="TKK37" s="46"/>
      <c r="TLD37" s="46"/>
      <c r="TLW37" s="46"/>
      <c r="TMP37" s="46"/>
      <c r="TNI37" s="46"/>
      <c r="TOB37" s="46"/>
      <c r="TOU37" s="46"/>
      <c r="TPN37" s="46"/>
      <c r="TQG37" s="46"/>
      <c r="TQZ37" s="46"/>
      <c r="TRS37" s="46"/>
      <c r="TSL37" s="46"/>
      <c r="TTE37" s="46"/>
      <c r="TTX37" s="46"/>
      <c r="TUQ37" s="46"/>
      <c r="TVJ37" s="46"/>
      <c r="TWC37" s="46"/>
      <c r="TWV37" s="46"/>
      <c r="TXO37" s="46"/>
      <c r="TYH37" s="46"/>
      <c r="TZA37" s="46"/>
      <c r="TZT37" s="46"/>
      <c r="UAM37" s="46"/>
      <c r="UBF37" s="46"/>
      <c r="UBY37" s="46"/>
      <c r="UCR37" s="46"/>
      <c r="UDK37" s="46"/>
      <c r="UED37" s="46"/>
      <c r="UEW37" s="46"/>
      <c r="UFP37" s="46"/>
      <c r="UGI37" s="46"/>
      <c r="UHB37" s="46"/>
      <c r="UHU37" s="46"/>
      <c r="UIN37" s="46"/>
      <c r="UJG37" s="46"/>
      <c r="UJZ37" s="46"/>
      <c r="UKS37" s="46"/>
      <c r="ULL37" s="46"/>
      <c r="UME37" s="46"/>
      <c r="UMX37" s="46"/>
      <c r="UNQ37" s="46"/>
      <c r="UOJ37" s="46"/>
      <c r="UPC37" s="46"/>
      <c r="UPV37" s="46"/>
      <c r="UQO37" s="46"/>
      <c r="URH37" s="46"/>
      <c r="USA37" s="46"/>
      <c r="UST37" s="46"/>
      <c r="UTM37" s="46"/>
      <c r="UUF37" s="46"/>
      <c r="UUY37" s="46"/>
      <c r="UVR37" s="46"/>
      <c r="UWK37" s="46"/>
      <c r="UXD37" s="46"/>
      <c r="UXW37" s="46"/>
      <c r="UYP37" s="46"/>
      <c r="UZI37" s="46"/>
      <c r="VAB37" s="46"/>
      <c r="VAU37" s="46"/>
      <c r="VBN37" s="46"/>
      <c r="VCG37" s="46"/>
      <c r="VCZ37" s="46"/>
      <c r="VDS37" s="46"/>
      <c r="VEL37" s="46"/>
      <c r="VFE37" s="46"/>
      <c r="VFX37" s="46"/>
      <c r="VGQ37" s="46"/>
      <c r="VHJ37" s="46"/>
      <c r="VIC37" s="46"/>
      <c r="VIV37" s="46"/>
      <c r="VJO37" s="46"/>
      <c r="VKH37" s="46"/>
      <c r="VLA37" s="46"/>
      <c r="VLT37" s="46"/>
      <c r="VMM37" s="46"/>
      <c r="VNF37" s="46"/>
      <c r="VNY37" s="46"/>
      <c r="VOR37" s="46"/>
      <c r="VPK37" s="46"/>
      <c r="VQD37" s="46"/>
      <c r="VQW37" s="46"/>
      <c r="VRP37" s="46"/>
      <c r="VSI37" s="46"/>
      <c r="VTB37" s="46"/>
      <c r="VTU37" s="46"/>
      <c r="VUN37" s="46"/>
      <c r="VVG37" s="46"/>
      <c r="VVZ37" s="46"/>
      <c r="VWS37" s="46"/>
      <c r="VXL37" s="46"/>
      <c r="VYE37" s="46"/>
      <c r="VYX37" s="46"/>
      <c r="VZQ37" s="46"/>
      <c r="WAJ37" s="46"/>
      <c r="WBC37" s="46"/>
      <c r="WBV37" s="46"/>
      <c r="WCO37" s="46"/>
      <c r="WDH37" s="46"/>
      <c r="WEA37" s="46"/>
      <c r="WET37" s="46"/>
      <c r="WFM37" s="46"/>
      <c r="WGF37" s="46"/>
      <c r="WGY37" s="46"/>
      <c r="WHR37" s="46"/>
      <c r="WIK37" s="46"/>
      <c r="WJD37" s="46"/>
      <c r="WJW37" s="46"/>
      <c r="WKP37" s="46"/>
      <c r="WLI37" s="46"/>
      <c r="WMB37" s="46"/>
      <c r="WMU37" s="46"/>
      <c r="WNN37" s="46"/>
      <c r="WOG37" s="46"/>
      <c r="WOZ37" s="46"/>
      <c r="WPS37" s="46"/>
      <c r="WQL37" s="46"/>
      <c r="WRE37" s="46"/>
      <c r="WRX37" s="46"/>
      <c r="WSQ37" s="46"/>
      <c r="WTJ37" s="46"/>
      <c r="WUC37" s="46"/>
      <c r="WUV37" s="46"/>
      <c r="WVO37" s="46"/>
      <c r="WWH37" s="46"/>
      <c r="WXA37" s="46"/>
      <c r="WXT37" s="46"/>
      <c r="WYM37" s="46"/>
      <c r="WZF37" s="46"/>
      <c r="WZY37" s="46"/>
      <c r="XAR37" s="46"/>
      <c r="XBK37" s="46"/>
      <c r="XCD37" s="46"/>
      <c r="XCW37" s="46"/>
      <c r="XDP37" s="46"/>
    </row>
    <row r="38" spans="1:1011 1030:2037 2056:3063 3082:4089 4108:5115 5134:6141 6160:7167 7186:8174 8193:9200 9219:10226 10245:11252 11271:12278 12297:13304 13323:14330 14349:15356 15375:16344" ht="15">
      <c r="A38" s="85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85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BA38" s="85"/>
      <c r="BB38" s="50"/>
      <c r="BC38" s="50"/>
      <c r="BD38" s="50"/>
      <c r="BE38" s="50"/>
    </row>
    <row r="39" spans="1:1011 1030:2037 2056:3063 3082:4089 4108:5115 5134:6141 6160:7167 7186:8174 8193:9200 9219:10226 10245:11252 11271:12278 12297:13304 13323:14330 14349:15356 15375:16344" ht="15">
      <c r="A39" s="85" t="s">
        <v>79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8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85" t="s">
        <v>79</v>
      </c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BA39" s="85" t="s">
        <v>79</v>
      </c>
      <c r="BB39" s="53"/>
      <c r="BC39" s="53"/>
      <c r="BD39" s="53"/>
      <c r="BE39" s="53"/>
    </row>
    <row r="40" spans="1:1011 1030:2037 2056:3063 3082:4089 4108:5115 5134:6141 6160:7167 7186:8174 8193:9200 9219:10226 10245:11252 11271:12278 12297:13304 13323:14330 14349:15356 15375:16344" ht="15">
      <c r="A40" s="53" t="s">
        <v>68</v>
      </c>
      <c r="B40" s="53"/>
      <c r="C40" s="53"/>
      <c r="D40" s="53"/>
      <c r="E40" s="53"/>
      <c r="F40" s="59">
        <f t="shared" ref="F40:O41" si="26">F32/B32-1</f>
        <v>0.13530293299079421</v>
      </c>
      <c r="G40" s="59">
        <f t="shared" si="26"/>
        <v>0.28407262698230307</v>
      </c>
      <c r="H40" s="59">
        <f t="shared" si="26"/>
        <v>1.4064190407500732E-2</v>
      </c>
      <c r="I40" s="59">
        <f t="shared" si="26"/>
        <v>8.9244029448734219E-2</v>
      </c>
      <c r="J40" s="59">
        <f t="shared" si="26"/>
        <v>7.16575523288705E-2</v>
      </c>
      <c r="K40" s="59">
        <f t="shared" si="26"/>
        <v>0.11311974225881505</v>
      </c>
      <c r="L40" s="59">
        <f t="shared" si="26"/>
        <v>0.18812233285917501</v>
      </c>
      <c r="M40" s="59">
        <f t="shared" si="26"/>
        <v>8.6877678865809216E-2</v>
      </c>
      <c r="N40" s="59">
        <f t="shared" si="26"/>
        <v>2.1643498152384533E-2</v>
      </c>
      <c r="O40" s="59">
        <f t="shared" si="26"/>
        <v>-0.16497829232995664</v>
      </c>
      <c r="P40" s="59">
        <f t="shared" ref="P40:Y41" si="27">P32/L32-1</f>
        <v>-0.28659084106554933</v>
      </c>
      <c r="Q40" s="59">
        <f t="shared" si="27"/>
        <v>-0.31715455786440161</v>
      </c>
      <c r="R40" s="59">
        <f t="shared" si="27"/>
        <v>-0.16861867034102662</v>
      </c>
      <c r="S40" s="59">
        <f t="shared" si="27"/>
        <v>-6.6050452532254833E-2</v>
      </c>
      <c r="T40" s="59">
        <f t="shared" si="27"/>
        <v>0.17243549402139702</v>
      </c>
      <c r="U40" s="59">
        <f t="shared" si="27"/>
        <v>0.27387827632163475</v>
      </c>
      <c r="V40" s="59">
        <f t="shared" si="27"/>
        <v>8.9082245701264107E-3</v>
      </c>
      <c r="W40" s="59">
        <f t="shared" si="27"/>
        <v>0.13484536082474219</v>
      </c>
      <c r="X40" s="59">
        <f t="shared" si="27"/>
        <v>-2.5049203793165109E-2</v>
      </c>
      <c r="Y40" s="59">
        <f t="shared" si="27"/>
        <v>-8.4394071490845657E-2</v>
      </c>
      <c r="Z40" s="53"/>
      <c r="AA40" s="53" t="s">
        <v>68</v>
      </c>
      <c r="AB40" s="53"/>
      <c r="AC40" s="59"/>
      <c r="AD40" s="59"/>
      <c r="AE40" s="59"/>
      <c r="AF40" s="59">
        <f t="shared" ref="AF40:AR45" si="28">AF32/AB32-1</f>
        <v>0.12474012474012475</v>
      </c>
      <c r="AG40" s="59">
        <f t="shared" si="28"/>
        <v>-5.7090239410681254E-2</v>
      </c>
      <c r="AH40" s="59">
        <f t="shared" si="28"/>
        <v>7.4906367041198685E-3</v>
      </c>
      <c r="AI40" s="59">
        <f t="shared" si="28"/>
        <v>2.3121387283236983E-2</v>
      </c>
      <c r="AJ40" s="59">
        <f t="shared" si="28"/>
        <v>-4.0665434380776411E-2</v>
      </c>
      <c r="AK40" s="59">
        <f t="shared" si="28"/>
        <v>9.765625E-3</v>
      </c>
      <c r="AL40" s="59">
        <f t="shared" si="28"/>
        <v>-0.14312267657992561</v>
      </c>
      <c r="AM40" s="59">
        <f t="shared" si="28"/>
        <v>-0.12617702448210932</v>
      </c>
      <c r="AN40" s="59">
        <f t="shared" si="28"/>
        <v>-9.6339113680154131E-2</v>
      </c>
      <c r="AO40" s="59">
        <f t="shared" si="28"/>
        <v>-8.5106382978723527E-2</v>
      </c>
      <c r="AP40" s="59">
        <f t="shared" si="28"/>
        <v>-1.7353579175705125E-2</v>
      </c>
      <c r="AQ40" s="59">
        <f t="shared" si="28"/>
        <v>-0.13793103448275856</v>
      </c>
      <c r="AR40" s="59">
        <f t="shared" si="28"/>
        <v>-0.19402985074626866</v>
      </c>
      <c r="BA40" s="53" t="s">
        <v>68</v>
      </c>
      <c r="BB40" s="53"/>
      <c r="BC40" s="59">
        <f t="shared" ref="BC40:BE45" si="29">BC32/BB32-1</f>
        <v>2.1665864227250919E-2</v>
      </c>
      <c r="BD40" s="59">
        <f t="shared" si="29"/>
        <v>-7.5871819038642929E-2</v>
      </c>
      <c r="BE40" s="59">
        <f t="shared" si="29"/>
        <v>-8.4650688424273257E-2</v>
      </c>
    </row>
    <row r="41" spans="1:1011 1030:2037 2056:3063 3082:4089 4108:5115 5134:6141 6160:7167 7186:8174 8193:9200 9219:10226 10245:11252 11271:12278 12297:13304 13323:14330 14349:15356 15375:16344" ht="15">
      <c r="A41" s="53" t="s">
        <v>66</v>
      </c>
      <c r="B41" s="53"/>
      <c r="C41" s="53"/>
      <c r="D41" s="53"/>
      <c r="E41" s="53"/>
      <c r="F41" s="59">
        <f t="shared" si="26"/>
        <v>0.15551908083709498</v>
      </c>
      <c r="G41" s="59">
        <f t="shared" si="26"/>
        <v>0.68809980806142046</v>
      </c>
      <c r="H41" s="59">
        <f t="shared" si="26"/>
        <v>0.62711864406779649</v>
      </c>
      <c r="I41" s="59">
        <f t="shared" si="26"/>
        <v>0.41539663931223125</v>
      </c>
      <c r="J41" s="59">
        <f t="shared" si="26"/>
        <v>0.38494318181818166</v>
      </c>
      <c r="K41" s="59">
        <f t="shared" si="26"/>
        <v>0.2606594656054575</v>
      </c>
      <c r="L41" s="59">
        <f t="shared" si="26"/>
        <v>0.25619369369369371</v>
      </c>
      <c r="M41" s="59">
        <f t="shared" si="26"/>
        <v>0.25648812810601895</v>
      </c>
      <c r="N41" s="59">
        <f t="shared" si="26"/>
        <v>0.10461538461538455</v>
      </c>
      <c r="O41" s="59">
        <f t="shared" si="26"/>
        <v>-0.11567080045095834</v>
      </c>
      <c r="P41" s="59">
        <f t="shared" si="27"/>
        <v>-0.11093679964141645</v>
      </c>
      <c r="Q41" s="59">
        <f t="shared" si="27"/>
        <v>-0.14809931883102623</v>
      </c>
      <c r="R41" s="59">
        <f t="shared" si="27"/>
        <v>-5.6406685236768839E-2</v>
      </c>
      <c r="S41" s="59">
        <f t="shared" si="27"/>
        <v>0.402855685874554</v>
      </c>
      <c r="T41" s="59">
        <f t="shared" si="27"/>
        <v>0.22636753214015637</v>
      </c>
      <c r="U41" s="59">
        <f t="shared" si="27"/>
        <v>0.19190095434614407</v>
      </c>
      <c r="V41" s="59">
        <f t="shared" si="27"/>
        <v>-5.6334563345633359E-2</v>
      </c>
      <c r="W41" s="59">
        <f t="shared" si="27"/>
        <v>-0.26772082878953118</v>
      </c>
      <c r="X41" s="59">
        <f t="shared" si="27"/>
        <v>-0.27461459403905453</v>
      </c>
      <c r="Y41" s="59">
        <f t="shared" si="27"/>
        <v>-0.56697684483877953</v>
      </c>
      <c r="Z41" s="53"/>
      <c r="AA41" s="53" t="s">
        <v>66</v>
      </c>
      <c r="AB41" s="59"/>
      <c r="AC41" s="59"/>
      <c r="AD41" s="59"/>
      <c r="AE41" s="59"/>
      <c r="AF41" s="59">
        <f t="shared" si="28"/>
        <v>-0.43511450381679384</v>
      </c>
      <c r="AG41" s="59">
        <f t="shared" si="28"/>
        <v>-0.39215686274509798</v>
      </c>
      <c r="AH41" s="59">
        <f t="shared" si="28"/>
        <v>-0.29577464788732399</v>
      </c>
      <c r="AI41" s="59">
        <f t="shared" si="28"/>
        <v>0.26470588235294135</v>
      </c>
      <c r="AJ41" s="59">
        <f t="shared" si="28"/>
        <v>0.22522522522522515</v>
      </c>
      <c r="AK41" s="59">
        <f t="shared" si="28"/>
        <v>8.870967741935476E-2</v>
      </c>
      <c r="AL41" s="59">
        <f t="shared" si="28"/>
        <v>0.56800000000000006</v>
      </c>
      <c r="AM41" s="59">
        <f t="shared" si="28"/>
        <v>0.61627906976744184</v>
      </c>
      <c r="AN41" s="59">
        <f t="shared" si="28"/>
        <v>0.59558823529411753</v>
      </c>
      <c r="AO41" s="59">
        <f t="shared" si="28"/>
        <v>0.61851851851851869</v>
      </c>
      <c r="AP41" s="59">
        <f t="shared" si="28"/>
        <v>0.14030612244897966</v>
      </c>
      <c r="AQ41" s="59">
        <f t="shared" si="28"/>
        <v>0.26378896882493996</v>
      </c>
      <c r="AR41" s="59">
        <f t="shared" si="28"/>
        <v>0.28110599078341014</v>
      </c>
      <c r="BA41" s="53" t="s">
        <v>66</v>
      </c>
      <c r="BB41" s="59"/>
      <c r="BC41" s="59">
        <f t="shared" si="29"/>
        <v>-0.28088235294117647</v>
      </c>
      <c r="BD41" s="59">
        <f t="shared" si="29"/>
        <v>0.38139059304703493</v>
      </c>
      <c r="BE41" s="59">
        <f t="shared" si="29"/>
        <v>0.36565507031828259</v>
      </c>
    </row>
    <row r="42" spans="1:1011 1030:2037 2056:3063 3082:4089 4108:5115 5134:6141 6160:7167 7186:8174 8193:9200 9219:10226 10245:11252 11271:12278 12297:13304 13323:14330 14349:15356 15375:16344" ht="15">
      <c r="A42" s="53" t="s">
        <v>98</v>
      </c>
      <c r="B42" s="53"/>
      <c r="C42" s="53"/>
      <c r="D42" s="53"/>
      <c r="E42" s="53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3"/>
      <c r="AA42" s="53" t="s">
        <v>98</v>
      </c>
      <c r="AB42" s="59"/>
      <c r="AC42" s="59"/>
      <c r="AD42" s="59"/>
      <c r="AE42" s="59"/>
      <c r="AF42" s="59">
        <f t="shared" si="28"/>
        <v>1.7462686567164178</v>
      </c>
      <c r="AG42" s="59">
        <f t="shared" si="28"/>
        <v>0.86530612244897975</v>
      </c>
      <c r="AH42" s="59">
        <f t="shared" si="28"/>
        <v>0.5901639344262295</v>
      </c>
      <c r="AI42" s="59">
        <f t="shared" si="28"/>
        <v>1.0115384615384615</v>
      </c>
      <c r="AJ42" s="59">
        <f t="shared" si="28"/>
        <v>0.22826086956521752</v>
      </c>
      <c r="AK42" s="59">
        <f t="shared" si="28"/>
        <v>0.12472647702406991</v>
      </c>
      <c r="AL42" s="59">
        <f t="shared" si="28"/>
        <v>0.33247422680412386</v>
      </c>
      <c r="AM42" s="59">
        <f t="shared" si="28"/>
        <v>1.9120458891013437E-2</v>
      </c>
      <c r="AN42" s="59">
        <f t="shared" si="28"/>
        <v>-3.3185840707964598E-2</v>
      </c>
      <c r="AO42" s="59">
        <f t="shared" si="28"/>
        <v>0.21789883268482502</v>
      </c>
      <c r="AP42" s="59">
        <f t="shared" si="28"/>
        <v>0.34235976789168276</v>
      </c>
      <c r="AQ42" s="59">
        <f t="shared" si="28"/>
        <v>0.46716697936210139</v>
      </c>
      <c r="AR42" s="59">
        <f t="shared" si="28"/>
        <v>0.70480549199084663</v>
      </c>
      <c r="BA42" s="53" t="s">
        <v>98</v>
      </c>
      <c r="BB42" s="59"/>
      <c r="BC42" s="59">
        <f t="shared" si="29"/>
        <v>0.96602491506228771</v>
      </c>
      <c r="BD42" s="59">
        <f t="shared" si="29"/>
        <v>0.16129032258064524</v>
      </c>
      <c r="BE42" s="59">
        <f t="shared" si="29"/>
        <v>0.25942460317460325</v>
      </c>
      <c r="CX42" s="45"/>
      <c r="CY42" s="45"/>
      <c r="CZ42" s="45"/>
      <c r="DA42" s="45"/>
    </row>
    <row r="43" spans="1:1011 1030:2037 2056:3063 3082:4089 4108:5115 5134:6141 6160:7167 7186:8174 8193:9200 9219:10226 10245:11252 11271:12278 12297:13304 13323:14330 14349:15356 15375:16344" ht="15">
      <c r="A43" s="53" t="s">
        <v>84</v>
      </c>
      <c r="B43" s="53"/>
      <c r="C43" s="53"/>
      <c r="D43" s="53"/>
      <c r="E43" s="53"/>
      <c r="F43" s="59">
        <f t="shared" ref="F43:O45" si="30">F35/B35-1</f>
        <v>-5.7441253263707748E-2</v>
      </c>
      <c r="G43" s="59">
        <f t="shared" si="30"/>
        <v>-0.15232035928143706</v>
      </c>
      <c r="H43" s="59">
        <f t="shared" si="30"/>
        <v>-0.13722458446076535</v>
      </c>
      <c r="I43" s="59">
        <f t="shared" si="30"/>
        <v>-0.13615191687567185</v>
      </c>
      <c r="J43" s="59">
        <f t="shared" si="30"/>
        <v>-0.14800158290462995</v>
      </c>
      <c r="K43" s="59">
        <f t="shared" si="30"/>
        <v>-5.3421633554083914E-2</v>
      </c>
      <c r="L43" s="59">
        <f t="shared" si="30"/>
        <v>7.9749103942652333E-2</v>
      </c>
      <c r="M43" s="59">
        <f t="shared" si="30"/>
        <v>0.11903774367482378</v>
      </c>
      <c r="N43" s="59">
        <f t="shared" si="30"/>
        <v>0.15281003251277281</v>
      </c>
      <c r="O43" s="59">
        <f t="shared" si="30"/>
        <v>0.32555970149253732</v>
      </c>
      <c r="P43" s="59">
        <f t="shared" ref="P43:Y45" si="31">P35/L35-1</f>
        <v>0.32614107883817445</v>
      </c>
      <c r="Q43" s="59">
        <f t="shared" si="31"/>
        <v>0.37101556708673078</v>
      </c>
      <c r="R43" s="59">
        <f t="shared" si="31"/>
        <v>0.71112006446414178</v>
      </c>
      <c r="S43" s="59">
        <f t="shared" si="31"/>
        <v>0.27938071780436324</v>
      </c>
      <c r="T43" s="59">
        <f t="shared" si="31"/>
        <v>0.39893617021276584</v>
      </c>
      <c r="U43" s="59">
        <f t="shared" si="31"/>
        <v>0.38253582049202484</v>
      </c>
      <c r="V43" s="59">
        <f t="shared" si="31"/>
        <v>0.27384035789969396</v>
      </c>
      <c r="W43" s="59">
        <f t="shared" si="31"/>
        <v>0.38036303630363011</v>
      </c>
      <c r="X43" s="59">
        <f t="shared" si="31"/>
        <v>0.21449340192350697</v>
      </c>
      <c r="Y43" s="59">
        <f t="shared" si="31"/>
        <v>0.10617911615174047</v>
      </c>
      <c r="Z43" s="53"/>
      <c r="AA43" s="53" t="s">
        <v>84</v>
      </c>
      <c r="AB43" s="59"/>
      <c r="AC43" s="59"/>
      <c r="AD43" s="59"/>
      <c r="AE43" s="59"/>
      <c r="AF43" s="59">
        <f t="shared" si="28"/>
        <v>0</v>
      </c>
      <c r="AG43" s="59">
        <f t="shared" si="28"/>
        <v>0.24444444444444446</v>
      </c>
      <c r="AH43" s="59">
        <f t="shared" si="28"/>
        <v>0.48120300751879697</v>
      </c>
      <c r="AI43" s="59">
        <f t="shared" si="28"/>
        <v>0.52772808586762099</v>
      </c>
      <c r="AJ43" s="59">
        <f t="shared" si="28"/>
        <v>0.75093632958801493</v>
      </c>
      <c r="AK43" s="59">
        <f t="shared" si="28"/>
        <v>0.6655844155844155</v>
      </c>
      <c r="AL43" s="59">
        <f t="shared" si="28"/>
        <v>0.23096446700507611</v>
      </c>
      <c r="AM43" s="59">
        <f t="shared" si="28"/>
        <v>0.25058548009367665</v>
      </c>
      <c r="AN43" s="59">
        <f t="shared" si="28"/>
        <v>0.17860962566844929</v>
      </c>
      <c r="AO43" s="59">
        <f t="shared" si="28"/>
        <v>0.11111111111111116</v>
      </c>
      <c r="AP43" s="59">
        <f t="shared" si="28"/>
        <v>0.19896907216494841</v>
      </c>
      <c r="AQ43" s="59">
        <f t="shared" si="28"/>
        <v>0.23782771535580527</v>
      </c>
      <c r="AR43" s="59">
        <f t="shared" si="28"/>
        <v>0.10980036297640638</v>
      </c>
      <c r="BA43" s="53" t="s">
        <v>84</v>
      </c>
      <c r="BB43" s="59"/>
      <c r="BC43" s="59">
        <f t="shared" si="29"/>
        <v>0.31698113207547163</v>
      </c>
      <c r="BD43" s="59">
        <f t="shared" si="29"/>
        <v>0.43230659025787954</v>
      </c>
      <c r="BE43" s="59">
        <f t="shared" si="29"/>
        <v>0.1820455113778443</v>
      </c>
    </row>
    <row r="44" spans="1:1011 1030:2037 2056:3063 3082:4089 4108:5115 5134:6141 6160:7167 7186:8174 8193:9200 9219:10226 10245:11252 11271:12278 12297:13304 13323:14330 14349:15356 15375:16344" ht="15">
      <c r="A44" s="53" t="s">
        <v>76</v>
      </c>
      <c r="B44" s="53"/>
      <c r="C44" s="53"/>
      <c r="D44" s="53"/>
      <c r="E44" s="53"/>
      <c r="F44" s="59">
        <f t="shared" si="30"/>
        <v>0.75943396226415083</v>
      </c>
      <c r="G44" s="59">
        <f t="shared" si="30"/>
        <v>0.64372469635627549</v>
      </c>
      <c r="H44" s="59">
        <f t="shared" si="30"/>
        <v>0.25632911392405067</v>
      </c>
      <c r="I44" s="59">
        <f t="shared" si="30"/>
        <v>0.74812030075187952</v>
      </c>
      <c r="J44" s="59">
        <f t="shared" si="30"/>
        <v>-2.4128686327077764E-2</v>
      </c>
      <c r="K44" s="59">
        <f t="shared" si="30"/>
        <v>0.64285714285714279</v>
      </c>
      <c r="L44" s="59">
        <f t="shared" si="30"/>
        <v>0.79848866498740545</v>
      </c>
      <c r="M44" s="59">
        <f t="shared" si="30"/>
        <v>0.12688172043010759</v>
      </c>
      <c r="N44" s="59">
        <f t="shared" si="30"/>
        <v>0.95054945054945073</v>
      </c>
      <c r="O44" s="59">
        <f t="shared" si="30"/>
        <v>0.22938530734632678</v>
      </c>
      <c r="P44" s="59">
        <f t="shared" si="31"/>
        <v>0.15126050420168058</v>
      </c>
      <c r="Q44" s="59">
        <f t="shared" si="31"/>
        <v>0.55916030534351147</v>
      </c>
      <c r="R44" s="59">
        <f t="shared" si="31"/>
        <v>0.45915492957746462</v>
      </c>
      <c r="S44" s="59">
        <f t="shared" si="31"/>
        <v>0.6329268292682928</v>
      </c>
      <c r="T44" s="59">
        <f t="shared" si="31"/>
        <v>1.2408759124087587</v>
      </c>
      <c r="U44" s="59">
        <f t="shared" si="31"/>
        <v>1.6389228886168907</v>
      </c>
      <c r="V44" s="59">
        <f t="shared" si="31"/>
        <v>0.74806949806949818</v>
      </c>
      <c r="W44" s="59">
        <f t="shared" si="31"/>
        <v>1.2143390589992529</v>
      </c>
      <c r="X44" s="59">
        <f t="shared" si="31"/>
        <v>0.58849077090119462</v>
      </c>
      <c r="Y44" s="59">
        <f t="shared" si="31"/>
        <v>0.40909090909090917</v>
      </c>
      <c r="Z44" s="53"/>
      <c r="AA44" s="53" t="s">
        <v>76</v>
      </c>
      <c r="AB44" s="59"/>
      <c r="AC44" s="59"/>
      <c r="AD44" s="59"/>
      <c r="AE44" s="59"/>
      <c r="AF44" s="59">
        <f t="shared" si="28"/>
        <v>0.19354838709677424</v>
      </c>
      <c r="AG44" s="59">
        <f t="shared" si="28"/>
        <v>-5.4054054054054057E-2</v>
      </c>
      <c r="AH44" s="59">
        <f t="shared" si="28"/>
        <v>0.18181818181818188</v>
      </c>
      <c r="AI44" s="59">
        <f t="shared" si="28"/>
        <v>0.17647058823529416</v>
      </c>
      <c r="AJ44" s="59">
        <f t="shared" si="28"/>
        <v>0.13513513513513509</v>
      </c>
      <c r="AK44" s="59">
        <f t="shared" si="28"/>
        <v>0.19999999999999996</v>
      </c>
      <c r="AL44" s="59">
        <f t="shared" si="28"/>
        <v>-7.6923076923076872E-2</v>
      </c>
      <c r="AM44" s="59">
        <f t="shared" si="28"/>
        <v>-7.4999999999999956E-2</v>
      </c>
      <c r="AN44" s="59">
        <f t="shared" si="28"/>
        <v>-7.1428571428571508E-2</v>
      </c>
      <c r="AO44" s="59">
        <f t="shared" si="28"/>
        <v>-7.1428571428571508E-2</v>
      </c>
      <c r="AP44" s="59">
        <f t="shared" si="28"/>
        <v>0.22222222222222232</v>
      </c>
      <c r="AQ44" s="59">
        <f t="shared" si="28"/>
        <v>0</v>
      </c>
      <c r="AR44" s="59">
        <f t="shared" si="28"/>
        <v>-0.12820512820512819</v>
      </c>
      <c r="BA44" s="53" t="s">
        <v>76</v>
      </c>
      <c r="BB44" s="59"/>
      <c r="BC44" s="59">
        <f t="shared" si="29"/>
        <v>0.11851851851851825</v>
      </c>
      <c r="BD44" s="59">
        <f t="shared" si="29"/>
        <v>3.9735099337748325E-2</v>
      </c>
      <c r="BE44" s="59">
        <f t="shared" si="29"/>
        <v>1.2738853503184711E-2</v>
      </c>
    </row>
    <row r="45" spans="1:1011 1030:2037 2056:3063 3082:4089 4108:5115 5134:6141 6160:7167 7186:8174 8193:9200 9219:10226 10245:11252 11271:12278 12297:13304 13323:14330 14349:15356 15375:16344" ht="15">
      <c r="A45" s="85" t="s">
        <v>77</v>
      </c>
      <c r="B45" s="53"/>
      <c r="C45" s="53"/>
      <c r="D45" s="53"/>
      <c r="E45" s="53"/>
      <c r="F45" s="86">
        <f t="shared" si="30"/>
        <v>0.10188981101889816</v>
      </c>
      <c r="G45" s="86">
        <f t="shared" si="30"/>
        <v>0.2588197562540091</v>
      </c>
      <c r="H45" s="86">
        <f t="shared" si="30"/>
        <v>0.11031693783504171</v>
      </c>
      <c r="I45" s="86">
        <f t="shared" si="30"/>
        <v>0.12329012069736267</v>
      </c>
      <c r="J45" s="86">
        <f t="shared" si="30"/>
        <v>9.8003629764065403E-2</v>
      </c>
      <c r="K45" s="86">
        <f t="shared" si="30"/>
        <v>0.14343949044586002</v>
      </c>
      <c r="L45" s="86">
        <f t="shared" si="30"/>
        <v>0.20853803150940209</v>
      </c>
      <c r="M45" s="86">
        <f t="shared" si="30"/>
        <v>0.14342566061763762</v>
      </c>
      <c r="N45" s="86">
        <f t="shared" si="30"/>
        <v>9.9669421487603271E-2</v>
      </c>
      <c r="O45" s="86">
        <f t="shared" si="30"/>
        <v>-5.1024955436720143E-2</v>
      </c>
      <c r="P45" s="86">
        <f t="shared" si="31"/>
        <v>-0.10625175217269411</v>
      </c>
      <c r="Q45" s="86">
        <f t="shared" si="31"/>
        <v>-0.10239454267019343</v>
      </c>
      <c r="R45" s="86">
        <f t="shared" si="31"/>
        <v>6.5308883210581703E-2</v>
      </c>
      <c r="S45" s="86">
        <f t="shared" si="31"/>
        <v>0.19965563121233454</v>
      </c>
      <c r="T45" s="86">
        <f t="shared" si="31"/>
        <v>0.31485257214554574</v>
      </c>
      <c r="U45" s="86">
        <f t="shared" si="31"/>
        <v>0.36680884063590535</v>
      </c>
      <c r="V45" s="86">
        <f t="shared" si="31"/>
        <v>0.123668430335097</v>
      </c>
      <c r="W45" s="86">
        <f t="shared" si="31"/>
        <v>0.14274530271398755</v>
      </c>
      <c r="X45" s="86">
        <f t="shared" si="31"/>
        <v>3.3756784159360675E-2</v>
      </c>
      <c r="Y45" s="86">
        <f t="shared" si="31"/>
        <v>-9.5205673758865239E-2</v>
      </c>
      <c r="Z45" s="53"/>
      <c r="AA45" s="85" t="s">
        <v>77</v>
      </c>
      <c r="AB45" s="59"/>
      <c r="AC45" s="86"/>
      <c r="AD45" s="86"/>
      <c r="AE45" s="86"/>
      <c r="AF45" s="86">
        <f t="shared" si="28"/>
        <v>8.1321473951715184E-2</v>
      </c>
      <c r="AG45" s="86">
        <f t="shared" si="28"/>
        <v>7.8125E-2</v>
      </c>
      <c r="AH45" s="86">
        <f t="shared" si="28"/>
        <v>0.17823529411764705</v>
      </c>
      <c r="AI45" s="86">
        <f t="shared" si="28"/>
        <v>0.40063492063492068</v>
      </c>
      <c r="AJ45" s="86">
        <f t="shared" si="28"/>
        <v>0.30434782608695654</v>
      </c>
      <c r="AK45" s="86">
        <f t="shared" si="28"/>
        <v>0.27160493827160481</v>
      </c>
      <c r="AL45" s="86">
        <f t="shared" si="28"/>
        <v>0.18622066899650536</v>
      </c>
      <c r="AM45" s="86">
        <f t="shared" si="28"/>
        <v>0.14188576609247505</v>
      </c>
      <c r="AN45" s="86">
        <f t="shared" si="28"/>
        <v>0.11756756756756759</v>
      </c>
      <c r="AO45" s="86">
        <f t="shared" si="28"/>
        <v>0.14605318699873382</v>
      </c>
      <c r="AP45" s="86">
        <f t="shared" si="28"/>
        <v>0.17887205387205385</v>
      </c>
      <c r="AQ45" s="86">
        <f t="shared" si="28"/>
        <v>0.21794362842397796</v>
      </c>
      <c r="AR45" s="86">
        <f t="shared" si="28"/>
        <v>0.18339379282547341</v>
      </c>
      <c r="BA45" s="85" t="s">
        <v>77</v>
      </c>
      <c r="BB45" s="59"/>
      <c r="BC45" s="86">
        <f t="shared" si="29"/>
        <v>0.18311787072243346</v>
      </c>
      <c r="BD45" s="86">
        <f t="shared" si="29"/>
        <v>0.21917984316750228</v>
      </c>
      <c r="BE45" s="86">
        <f t="shared" si="29"/>
        <v>0.16670181358076763</v>
      </c>
    </row>
    <row r="46" spans="1:1011 1030:2037 2056:3063 3082:4089 4108:5115 5134:6141 6160:7167 7186:8174 8193:9200 9219:10226 10245:11252 11271:12278 12297:13304 13323:14330 14349:15356 15375:16344" ht="15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86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BA46" s="53"/>
      <c r="BB46" s="86"/>
      <c r="BC46" s="53"/>
      <c r="BD46" s="53"/>
      <c r="BE46" s="53"/>
    </row>
    <row r="47" spans="1:1011 1030:2037 2056:3063 3082:4089 4108:5115 5134:6141 6160:7167 7186:8174 8193:9200 9219:10226 10245:11252 11271:12278 12297:13304 13323:14330 14349:15356 15375:16344" ht="15">
      <c r="A47" s="85" t="s">
        <v>80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85" t="s">
        <v>80</v>
      </c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BA47" s="85"/>
      <c r="BB47" s="53"/>
      <c r="BC47" s="53"/>
      <c r="BD47" s="53"/>
      <c r="BE47" s="53"/>
    </row>
    <row r="48" spans="1:1011 1030:2037 2056:3063 3082:4089 4108:5115 5134:6141 6160:7167 7186:8174 8193:9200 9219:10226 10245:11252 11271:12278 12297:13304 13323:14330 14349:15356 15375:16344" ht="15">
      <c r="A48" s="53" t="s">
        <v>68</v>
      </c>
      <c r="B48" s="53"/>
      <c r="C48" s="59">
        <f t="shared" ref="C48:Y48" si="32">C32/B32-1</f>
        <v>-6.8507814172554027E-2</v>
      </c>
      <c r="D48" s="59">
        <f t="shared" si="32"/>
        <v>0.27464950586072168</v>
      </c>
      <c r="E48" s="59">
        <f t="shared" si="32"/>
        <v>4.1471330688784835E-3</v>
      </c>
      <c r="F48" s="59">
        <f t="shared" si="32"/>
        <v>-4.7764410127491552E-2</v>
      </c>
      <c r="G48" s="59">
        <f t="shared" si="32"/>
        <v>5.355459174052446E-2</v>
      </c>
      <c r="H48" s="59">
        <f t="shared" si="32"/>
        <v>6.6225165562912025E-3</v>
      </c>
      <c r="I48" s="59">
        <f t="shared" si="32"/>
        <v>7.8591749644381315E-2</v>
      </c>
      <c r="J48" s="59">
        <f t="shared" si="32"/>
        <v>-6.3138806462248676E-2</v>
      </c>
      <c r="K48" s="59">
        <f t="shared" si="32"/>
        <v>9.4316382192503934E-2</v>
      </c>
      <c r="L48" s="59">
        <f t="shared" si="32"/>
        <v>7.4449268371120869E-2</v>
      </c>
      <c r="M48" s="59">
        <f t="shared" si="32"/>
        <v>-1.3319365459443455E-2</v>
      </c>
      <c r="N48" s="59">
        <f t="shared" si="32"/>
        <v>-0.11936902775671154</v>
      </c>
      <c r="O48" s="59">
        <f t="shared" si="32"/>
        <v>-0.10558043403375827</v>
      </c>
      <c r="P48" s="59">
        <f t="shared" si="32"/>
        <v>-8.2033506643558574E-2</v>
      </c>
      <c r="Q48" s="59">
        <f t="shared" si="32"/>
        <v>-5.5590518145584245E-2</v>
      </c>
      <c r="R48" s="59">
        <f t="shared" si="32"/>
        <v>7.2190137716570346E-2</v>
      </c>
      <c r="S48" s="59">
        <f t="shared" si="32"/>
        <v>4.7648643049513772E-3</v>
      </c>
      <c r="T48" s="59">
        <f t="shared" si="32"/>
        <v>0.15237113402061842</v>
      </c>
      <c r="U48" s="59">
        <f t="shared" si="32"/>
        <v>2.6122741098586477E-2</v>
      </c>
      <c r="V48" s="59">
        <f t="shared" si="32"/>
        <v>-0.15082824760244118</v>
      </c>
      <c r="W48" s="59">
        <f t="shared" si="32"/>
        <v>0.13018480492813134</v>
      </c>
      <c r="X48" s="59">
        <f t="shared" si="32"/>
        <v>-9.9927325581394832E-3</v>
      </c>
      <c r="Y48" s="59">
        <f t="shared" si="32"/>
        <v>-3.6336942558267471E-2</v>
      </c>
      <c r="Z48" s="53"/>
      <c r="AA48" s="53" t="s">
        <v>68</v>
      </c>
      <c r="AB48" s="53"/>
      <c r="AC48" s="59">
        <f t="shared" ref="AC48:AJ53" si="33">AC32/AB32-1</f>
        <v>0.12889812889812879</v>
      </c>
      <c r="AD48" s="59">
        <f t="shared" si="33"/>
        <v>-1.6574585635359074E-2</v>
      </c>
      <c r="AE48" s="59">
        <f t="shared" si="33"/>
        <v>-2.8089887640449396E-2</v>
      </c>
      <c r="AF48" s="59">
        <f t="shared" si="33"/>
        <v>4.2389210019267987E-2</v>
      </c>
      <c r="AG48" s="59">
        <f t="shared" si="33"/>
        <v>-5.3604436229205188E-2</v>
      </c>
      <c r="AH48" s="59">
        <f t="shared" si="33"/>
        <v>5.0781249999999778E-2</v>
      </c>
      <c r="AI48" s="59">
        <f t="shared" si="33"/>
        <v>-1.3011152416356753E-2</v>
      </c>
      <c r="AJ48" s="59">
        <f t="shared" si="33"/>
        <v>-2.2598870056497189E-2</v>
      </c>
      <c r="AK48" s="59">
        <f t="shared" ref="AK48:AR48" si="34">AK32/AJ32-1</f>
        <v>-3.8535645472060898E-3</v>
      </c>
      <c r="AL48" s="59">
        <f t="shared" si="34"/>
        <v>-0.1083172147001934</v>
      </c>
      <c r="AM48" s="59">
        <f t="shared" si="34"/>
        <v>6.5075921908892553E-3</v>
      </c>
      <c r="AN48" s="59">
        <f t="shared" si="34"/>
        <v>1.0775862068965525E-2</v>
      </c>
      <c r="AO48" s="59">
        <f t="shared" si="34"/>
        <v>8.5287846481876262E-3</v>
      </c>
      <c r="AP48" s="59">
        <f t="shared" si="34"/>
        <v>-4.228329809725162E-2</v>
      </c>
      <c r="AQ48" s="59">
        <f t="shared" si="34"/>
        <v>-0.11699779249448117</v>
      </c>
      <c r="AR48" s="59">
        <f t="shared" si="34"/>
        <v>-5.5000000000000049E-2</v>
      </c>
      <c r="BA48" s="53"/>
      <c r="BB48" s="53"/>
      <c r="BC48" s="59"/>
      <c r="BD48" s="59"/>
      <c r="BE48" s="59"/>
    </row>
    <row r="49" spans="1:1011 1030:2037 2056:3063 3082:4089 4108:5115 5134:6141 6160:7167 7186:8174 8193:9200 9219:10226 10245:11252 11271:12278 12297:13304 13323:14330 14349:15356 15375:16344" ht="15">
      <c r="A49" s="53" t="s">
        <v>66</v>
      </c>
      <c r="B49" s="53"/>
      <c r="C49" s="59">
        <f t="shared" ref="C49:Y49" si="35">C33/B33-1</f>
        <v>-0.14485022568732042</v>
      </c>
      <c r="D49" s="59">
        <f t="shared" si="35"/>
        <v>4.7504798464491405E-2</v>
      </c>
      <c r="E49" s="59">
        <f t="shared" si="35"/>
        <v>0.1722400366468162</v>
      </c>
      <c r="F49" s="59">
        <f t="shared" si="35"/>
        <v>0.10042985541227045</v>
      </c>
      <c r="G49" s="59">
        <f t="shared" si="35"/>
        <v>0.24928977272727271</v>
      </c>
      <c r="H49" s="59">
        <f t="shared" si="35"/>
        <v>9.6645821489482753E-3</v>
      </c>
      <c r="I49" s="59">
        <f t="shared" si="35"/>
        <v>1.9707207207207311E-2</v>
      </c>
      <c r="J49" s="59">
        <f t="shared" si="35"/>
        <v>7.6753175041413657E-2</v>
      </c>
      <c r="K49" s="59">
        <f t="shared" si="35"/>
        <v>0.13717948717948714</v>
      </c>
      <c r="L49" s="59">
        <f t="shared" si="35"/>
        <v>6.0879368658399713E-3</v>
      </c>
      <c r="M49" s="59">
        <f t="shared" si="35"/>
        <v>1.9946212460780099E-2</v>
      </c>
      <c r="N49" s="59">
        <f t="shared" si="35"/>
        <v>-5.3394858272907131E-2</v>
      </c>
      <c r="O49" s="59">
        <f t="shared" si="35"/>
        <v>-8.9600742804085476E-2</v>
      </c>
      <c r="P49" s="59">
        <f t="shared" si="35"/>
        <v>1.1473737888832325E-2</v>
      </c>
      <c r="Q49" s="59">
        <f t="shared" si="35"/>
        <v>-2.2687169145449992E-2</v>
      </c>
      <c r="R49" s="59">
        <f t="shared" si="35"/>
        <v>4.8491101367036382E-2</v>
      </c>
      <c r="S49" s="59">
        <f t="shared" si="35"/>
        <v>0.35350553505535065</v>
      </c>
      <c r="T49" s="59">
        <f t="shared" si="35"/>
        <v>-0.11577608142493645</v>
      </c>
      <c r="U49" s="59">
        <f t="shared" si="35"/>
        <v>-5.0154162384378198E-2</v>
      </c>
      <c r="V49" s="59">
        <f t="shared" si="35"/>
        <v>-0.16987665007574115</v>
      </c>
      <c r="W49" s="59">
        <f t="shared" si="35"/>
        <v>5.0312825860270971E-2</v>
      </c>
      <c r="X49" s="59">
        <f t="shared" si="35"/>
        <v>-0.12410027302060067</v>
      </c>
      <c r="Y49" s="59">
        <f t="shared" si="35"/>
        <v>-0.43298384811561352</v>
      </c>
      <c r="Z49" s="53"/>
      <c r="AA49" s="53" t="s">
        <v>66</v>
      </c>
      <c r="AB49" s="59"/>
      <c r="AC49" s="59">
        <f t="shared" si="33"/>
        <v>3.8167938931297662E-2</v>
      </c>
      <c r="AD49" s="59">
        <f t="shared" si="33"/>
        <v>-0.12990196078431371</v>
      </c>
      <c r="AE49" s="59">
        <f t="shared" si="33"/>
        <v>-0.42535211267605633</v>
      </c>
      <c r="AF49" s="59">
        <f t="shared" si="33"/>
        <v>8.8235294117647189E-2</v>
      </c>
      <c r="AG49" s="59">
        <f t="shared" si="33"/>
        <v>0.11711711711711725</v>
      </c>
      <c r="AH49" s="59">
        <f t="shared" si="33"/>
        <v>8.0645161290322509E-3</v>
      </c>
      <c r="AI49" s="59">
        <f t="shared" si="33"/>
        <v>3.2000000000000028E-2</v>
      </c>
      <c r="AJ49" s="59">
        <f t="shared" si="33"/>
        <v>5.4263565891472743E-2</v>
      </c>
      <c r="AK49" s="59">
        <f t="shared" ref="AK49:AR49" si="36">AK33/AJ33-1</f>
        <v>-7.3529411764705621E-3</v>
      </c>
      <c r="AL49" s="59">
        <f t="shared" si="36"/>
        <v>0.45185185185185195</v>
      </c>
      <c r="AM49" s="59">
        <f t="shared" si="36"/>
        <v>6.3775510204081565E-2</v>
      </c>
      <c r="AN49" s="59">
        <f t="shared" si="36"/>
        <v>4.0767386091127067E-2</v>
      </c>
      <c r="AO49" s="59">
        <f t="shared" si="36"/>
        <v>6.9124423963133896E-3</v>
      </c>
      <c r="AP49" s="59">
        <f t="shared" si="36"/>
        <v>2.2883295194507935E-2</v>
      </c>
      <c r="AQ49" s="59">
        <f t="shared" si="36"/>
        <v>0.17897091722595082</v>
      </c>
      <c r="AR49" s="59">
        <f t="shared" si="36"/>
        <v>5.5028462998102379E-2</v>
      </c>
      <c r="BA49" s="53"/>
      <c r="BB49" s="59"/>
      <c r="BC49" s="59"/>
      <c r="BD49" s="59"/>
      <c r="BE49" s="59"/>
      <c r="CB49" s="45"/>
      <c r="CC49" s="45"/>
      <c r="CD49" s="45"/>
      <c r="CE49" s="45"/>
      <c r="CF49" s="45"/>
      <c r="CG49" s="45"/>
      <c r="CH49" s="45"/>
    </row>
    <row r="50" spans="1:1011 1030:2037 2056:3063 3082:4089 4108:5115 5134:6141 6160:7167 7186:8174 8193:9200 9219:10226 10245:11252 11271:12278 12297:13304 13323:14330 14349:15356 15375:16344" ht="15">
      <c r="A50" s="53" t="s">
        <v>98</v>
      </c>
      <c r="B50" s="53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3"/>
      <c r="AA50" s="53" t="s">
        <v>98</v>
      </c>
      <c r="AB50" s="59"/>
      <c r="AC50" s="59">
        <f t="shared" si="33"/>
        <v>0.82835820895522394</v>
      </c>
      <c r="AD50" s="59">
        <f t="shared" si="33"/>
        <v>-4.0816326530612734E-3</v>
      </c>
      <c r="AE50" s="59">
        <f t="shared" si="33"/>
        <v>6.5573770491803351E-2</v>
      </c>
      <c r="AF50" s="59">
        <f t="shared" si="33"/>
        <v>0.41538461538461524</v>
      </c>
      <c r="AG50" s="59">
        <f t="shared" si="33"/>
        <v>0.24184782608695676</v>
      </c>
      <c r="AH50" s="59">
        <f t="shared" si="33"/>
        <v>-0.15098468271334808</v>
      </c>
      <c r="AI50" s="59">
        <f t="shared" si="33"/>
        <v>0.347938144329897</v>
      </c>
      <c r="AJ50" s="59">
        <f t="shared" si="33"/>
        <v>-0.13575525812619493</v>
      </c>
      <c r="AK50" s="59">
        <f t="shared" ref="AK50:AR50" si="37">AK34/AJ34-1</f>
        <v>0.13716814159292023</v>
      </c>
      <c r="AL50" s="59">
        <f t="shared" si="37"/>
        <v>5.8365758754863606E-3</v>
      </c>
      <c r="AM50" s="59">
        <f t="shared" si="37"/>
        <v>3.0947775628626495E-2</v>
      </c>
      <c r="AN50" s="59">
        <f t="shared" si="37"/>
        <v>-0.18011257035647266</v>
      </c>
      <c r="AO50" s="59">
        <f t="shared" si="37"/>
        <v>0.4324942791762012</v>
      </c>
      <c r="AP50" s="59">
        <f t="shared" si="37"/>
        <v>0.10862619808306717</v>
      </c>
      <c r="AQ50" s="59">
        <f t="shared" si="37"/>
        <v>0.12680115273775217</v>
      </c>
      <c r="AR50" s="59">
        <f t="shared" si="37"/>
        <v>-4.7314578005115071E-2</v>
      </c>
      <c r="BA50" s="53"/>
      <c r="BB50" s="59"/>
      <c r="BC50" s="59"/>
      <c r="BD50" s="59"/>
      <c r="BE50" s="59"/>
    </row>
    <row r="51" spans="1:1011 1030:2037 2056:3063 3082:4089 4108:5115 5134:6141 6160:7167 7186:8174 8193:9200 9219:10226 10245:11252 11271:12278 12297:13304 13323:14330 14349:15356 15375:16344" ht="15">
      <c r="A51" s="53" t="s">
        <v>84</v>
      </c>
      <c r="B51" s="53"/>
      <c r="C51" s="59">
        <f t="shared" ref="C51:Y51" si="38">C35/B35-1</f>
        <v>-3.3569563595674534E-3</v>
      </c>
      <c r="D51" s="59">
        <f t="shared" si="38"/>
        <v>-3.1811377245508976E-2</v>
      </c>
      <c r="E51" s="59">
        <f t="shared" si="38"/>
        <v>7.8855817549285057E-2</v>
      </c>
      <c r="F51" s="59">
        <f t="shared" si="38"/>
        <v>-9.458975277678261E-2</v>
      </c>
      <c r="G51" s="59">
        <f t="shared" si="38"/>
        <v>-0.10368025326474073</v>
      </c>
      <c r="H51" s="59">
        <f t="shared" si="38"/>
        <v>-1.4569536423841067E-2</v>
      </c>
      <c r="I51" s="59">
        <f t="shared" si="38"/>
        <v>8.0197132616487421E-2</v>
      </c>
      <c r="J51" s="59">
        <f t="shared" si="38"/>
        <v>-0.10700953961012016</v>
      </c>
      <c r="K51" s="59">
        <f t="shared" si="38"/>
        <v>-4.1802136553645841E-3</v>
      </c>
      <c r="L51" s="59">
        <f t="shared" si="38"/>
        <v>0.12406716417910446</v>
      </c>
      <c r="M51" s="59">
        <f t="shared" si="38"/>
        <v>0.1195020746887967</v>
      </c>
      <c r="N51" s="59">
        <f t="shared" si="38"/>
        <v>-8.0059303187546393E-2</v>
      </c>
      <c r="O51" s="59">
        <f t="shared" si="38"/>
        <v>0.14504431909750193</v>
      </c>
      <c r="P51" s="59">
        <f t="shared" si="38"/>
        <v>0.12456016889514432</v>
      </c>
      <c r="Q51" s="59">
        <f t="shared" si="38"/>
        <v>0.15738423028785964</v>
      </c>
      <c r="R51" s="59">
        <f t="shared" si="38"/>
        <v>0.14814814814814814</v>
      </c>
      <c r="S51" s="59">
        <f t="shared" si="38"/>
        <v>-0.14386625853543666</v>
      </c>
      <c r="T51" s="59">
        <f t="shared" si="38"/>
        <v>0.22964796479647953</v>
      </c>
      <c r="U51" s="59">
        <f t="shared" si="38"/>
        <v>0.14381570118541709</v>
      </c>
      <c r="V51" s="59">
        <f t="shared" si="38"/>
        <v>5.7880328509972712E-2</v>
      </c>
      <c r="W51" s="59">
        <f t="shared" si="38"/>
        <v>-7.2273567467652566E-2</v>
      </c>
      <c r="X51" s="59">
        <f t="shared" si="38"/>
        <v>8.1888822474596612E-2</v>
      </c>
      <c r="Y51" s="59">
        <f t="shared" si="38"/>
        <v>4.1804788213628097E-2</v>
      </c>
      <c r="Z51" s="53"/>
      <c r="AA51" s="53" t="s">
        <v>84</v>
      </c>
      <c r="AB51" s="59"/>
      <c r="AC51" s="59">
        <f t="shared" si="33"/>
        <v>-7.3033707865168496E-2</v>
      </c>
      <c r="AD51" s="59">
        <f t="shared" si="33"/>
        <v>7.4747474747474785E-2</v>
      </c>
      <c r="AE51" s="59">
        <f t="shared" si="33"/>
        <v>5.0751879699248104E-2</v>
      </c>
      <c r="AF51" s="59">
        <f t="shared" si="33"/>
        <v>-4.4722719141323752E-2</v>
      </c>
      <c r="AG51" s="59">
        <f t="shared" si="33"/>
        <v>0.15355805243445708</v>
      </c>
      <c r="AH51" s="59">
        <f t="shared" si="33"/>
        <v>0.27922077922077904</v>
      </c>
      <c r="AI51" s="59">
        <f t="shared" si="33"/>
        <v>8.3756345177665059E-2</v>
      </c>
      <c r="AJ51" s="59">
        <f t="shared" si="33"/>
        <v>9.4847775175644022E-2</v>
      </c>
      <c r="AK51" s="59">
        <f t="shared" ref="AK51:AR51" si="39">AK35/AJ35-1</f>
        <v>9.7326203208556006E-2</v>
      </c>
      <c r="AL51" s="59">
        <f t="shared" si="39"/>
        <v>-5.4580896686159841E-2</v>
      </c>
      <c r="AM51" s="59">
        <f t="shared" si="39"/>
        <v>0.10103092783505141</v>
      </c>
      <c r="AN51" s="59">
        <f t="shared" si="39"/>
        <v>3.183520599250933E-2</v>
      </c>
      <c r="AO51" s="59">
        <f t="shared" si="39"/>
        <v>3.4482758620689724E-2</v>
      </c>
      <c r="AP51" s="59">
        <f t="shared" si="39"/>
        <v>2.017543859649118E-2</v>
      </c>
      <c r="AQ51" s="59">
        <f t="shared" si="39"/>
        <v>0.13671539122957865</v>
      </c>
      <c r="AR51" s="59">
        <f t="shared" si="39"/>
        <v>-7.48865355521936E-2</v>
      </c>
      <c r="BA51" s="53"/>
      <c r="BB51" s="59"/>
      <c r="BC51" s="59"/>
      <c r="BD51" s="59"/>
      <c r="BE51" s="59"/>
    </row>
    <row r="52" spans="1:1011 1030:2037 2056:3063 3082:4089 4108:5115 5134:6141 6160:7167 7186:8174 8193:9200 9219:10226 10245:11252 11271:12278 12297:13304 13323:14330 14349:15356 15375:16344" ht="15">
      <c r="A52" s="53" t="s">
        <v>76</v>
      </c>
      <c r="B52" s="53"/>
      <c r="C52" s="59">
        <f t="shared" ref="C52:Y52" si="40">C36/B36-1</f>
        <v>0.16509433962264142</v>
      </c>
      <c r="D52" s="59">
        <f t="shared" si="40"/>
        <v>0.27935222672064786</v>
      </c>
      <c r="E52" s="59">
        <f t="shared" si="40"/>
        <v>-0.15822784810126578</v>
      </c>
      <c r="F52" s="59">
        <f t="shared" si="40"/>
        <v>0.40225563909774409</v>
      </c>
      <c r="G52" s="59">
        <f t="shared" si="40"/>
        <v>8.8471849865951802E-2</v>
      </c>
      <c r="H52" s="59">
        <f t="shared" si="40"/>
        <v>-2.2167487684728981E-2</v>
      </c>
      <c r="I52" s="59">
        <f t="shared" si="40"/>
        <v>0.1712846347607051</v>
      </c>
      <c r="J52" s="59">
        <f t="shared" si="40"/>
        <v>-0.21720430107526889</v>
      </c>
      <c r="K52" s="59">
        <f t="shared" si="40"/>
        <v>0.83241758241758257</v>
      </c>
      <c r="L52" s="59">
        <f t="shared" si="40"/>
        <v>7.0464767616192026E-2</v>
      </c>
      <c r="M52" s="59">
        <f t="shared" si="40"/>
        <v>-0.26610644257703087</v>
      </c>
      <c r="N52" s="59">
        <f t="shared" si="40"/>
        <v>0.35496183206106879</v>
      </c>
      <c r="O52" s="59">
        <f t="shared" si="40"/>
        <v>0.15492957746478875</v>
      </c>
      <c r="P52" s="59">
        <f t="shared" si="40"/>
        <v>2.4390243902439046E-3</v>
      </c>
      <c r="Q52" s="59">
        <f t="shared" si="40"/>
        <v>-6.0827250608272987E-3</v>
      </c>
      <c r="R52" s="59">
        <f t="shared" si="40"/>
        <v>0.2680538555691554</v>
      </c>
      <c r="S52" s="59">
        <f t="shared" si="40"/>
        <v>0.29247104247104261</v>
      </c>
      <c r="T52" s="59">
        <f t="shared" si="40"/>
        <v>0.37565347274085115</v>
      </c>
      <c r="U52" s="59">
        <f t="shared" si="40"/>
        <v>0.17046688382193276</v>
      </c>
      <c r="V52" s="59">
        <f t="shared" si="40"/>
        <v>-0.16001855287569577</v>
      </c>
      <c r="W52" s="59">
        <f t="shared" si="40"/>
        <v>0.6372170071783545</v>
      </c>
      <c r="X52" s="59">
        <f t="shared" si="40"/>
        <v>-1.3153456998313606E-2</v>
      </c>
      <c r="Y52" s="59">
        <f t="shared" si="40"/>
        <v>3.8277511961722466E-2</v>
      </c>
      <c r="Z52" s="53"/>
      <c r="AA52" s="53" t="s">
        <v>76</v>
      </c>
      <c r="AB52" s="59"/>
      <c r="AC52" s="59">
        <f t="shared" si="33"/>
        <v>0.19354838709677424</v>
      </c>
      <c r="AD52" s="59">
        <f t="shared" si="33"/>
        <v>-0.10810810810810823</v>
      </c>
      <c r="AE52" s="59">
        <f t="shared" si="33"/>
        <v>3.0303030303030276E-2</v>
      </c>
      <c r="AF52" s="59">
        <f t="shared" si="33"/>
        <v>8.8235294117647189E-2</v>
      </c>
      <c r="AG52" s="59">
        <f t="shared" si="33"/>
        <v>-5.4054054054054057E-2</v>
      </c>
      <c r="AH52" s="59">
        <f t="shared" si="33"/>
        <v>0.11428571428571432</v>
      </c>
      <c r="AI52" s="59">
        <f t="shared" si="33"/>
        <v>2.5641025641025772E-2</v>
      </c>
      <c r="AJ52" s="59">
        <f t="shared" si="33"/>
        <v>5.0000000000000044E-2</v>
      </c>
      <c r="AK52" s="59">
        <f t="shared" ref="AK52:AR52" si="41">AK36/AJ36-1</f>
        <v>0</v>
      </c>
      <c r="AL52" s="59">
        <f t="shared" si="41"/>
        <v>-0.1428571428571429</v>
      </c>
      <c r="AM52" s="59">
        <f t="shared" si="41"/>
        <v>2.7777777777777901E-2</v>
      </c>
      <c r="AN52" s="59">
        <f t="shared" si="41"/>
        <v>5.4054054054053946E-2</v>
      </c>
      <c r="AO52" s="59">
        <f t="shared" si="41"/>
        <v>0</v>
      </c>
      <c r="AP52" s="59">
        <f t="shared" si="41"/>
        <v>0.12820512820512842</v>
      </c>
      <c r="AQ52" s="59">
        <f t="shared" si="41"/>
        <v>-0.15909090909090917</v>
      </c>
      <c r="AR52" s="59">
        <f t="shared" si="41"/>
        <v>-8.1081081081081141E-2</v>
      </c>
      <c r="BA52" s="53"/>
      <c r="BB52" s="59"/>
      <c r="BC52" s="59"/>
      <c r="BD52" s="59"/>
      <c r="BE52" s="59"/>
    </row>
    <row r="53" spans="1:1011 1030:2037 2056:3063 3082:4089 4108:5115 5134:6141 6160:7167 7186:8174 8193:9200 9219:10226 10245:11252 11271:12278 12297:13304 13323:14330 14349:15356 15375:16344" ht="15">
      <c r="A53" s="85" t="s">
        <v>77</v>
      </c>
      <c r="B53" s="53"/>
      <c r="C53" s="86">
        <f t="shared" ref="C53:Y53" si="42">C37/B37-1</f>
        <v>-6.4693530646935393E-2</v>
      </c>
      <c r="D53" s="86">
        <f t="shared" si="42"/>
        <v>0.13673294847124229</v>
      </c>
      <c r="E53" s="86">
        <f t="shared" si="42"/>
        <v>5.1913853098843221E-2</v>
      </c>
      <c r="F53" s="86">
        <f t="shared" si="42"/>
        <v>-1.4751899865891871E-2</v>
      </c>
      <c r="G53" s="86">
        <f t="shared" si="42"/>
        <v>6.8511796733212282E-2</v>
      </c>
      <c r="H53" s="86">
        <f t="shared" si="42"/>
        <v>2.6326963906579959E-3</v>
      </c>
      <c r="I53" s="86">
        <f t="shared" si="42"/>
        <v>6.4204641707606536E-2</v>
      </c>
      <c r="J53" s="86">
        <f t="shared" si="42"/>
        <v>-3.6930913721744729E-2</v>
      </c>
      <c r="K53" s="86">
        <f t="shared" si="42"/>
        <v>0.11272727272727279</v>
      </c>
      <c r="L53" s="86">
        <f t="shared" si="42"/>
        <v>5.9714795008912525E-2</v>
      </c>
      <c r="M53" s="86">
        <f t="shared" si="42"/>
        <v>6.8685169610316343E-3</v>
      </c>
      <c r="N53" s="86">
        <f t="shared" si="42"/>
        <v>-7.3785326465265255E-2</v>
      </c>
      <c r="O53" s="86">
        <f t="shared" si="42"/>
        <v>-3.9756500826694574E-2</v>
      </c>
      <c r="P53" s="86">
        <f t="shared" si="42"/>
        <v>-1.9566408390075951E-3</v>
      </c>
      <c r="Q53" s="86">
        <f t="shared" si="42"/>
        <v>1.1213927227101683E-2</v>
      </c>
      <c r="R53" s="86">
        <f t="shared" si="42"/>
        <v>9.9263280341217452E-2</v>
      </c>
      <c r="S53" s="86">
        <f t="shared" si="42"/>
        <v>8.1340388007054676E-2</v>
      </c>
      <c r="T53" s="86">
        <f t="shared" si="42"/>
        <v>9.3880480167014779E-2</v>
      </c>
      <c r="U53" s="86">
        <f t="shared" si="42"/>
        <v>5.1171944891751586E-2</v>
      </c>
      <c r="V53" s="86">
        <f t="shared" si="42"/>
        <v>-9.6283687943262475E-2</v>
      </c>
      <c r="W53" s="86">
        <f t="shared" si="42"/>
        <v>9.9698643897538908E-2</v>
      </c>
      <c r="X53" s="86">
        <f t="shared" si="42"/>
        <v>-1.0447590774149362E-2</v>
      </c>
      <c r="Y53" s="86">
        <f t="shared" si="42"/>
        <v>-7.9963076213004025E-2</v>
      </c>
      <c r="Z53" s="53"/>
      <c r="AA53" s="85" t="s">
        <v>77</v>
      </c>
      <c r="AB53" s="59"/>
      <c r="AC53" s="86">
        <f t="shared" si="33"/>
        <v>9.783989834815765E-2</v>
      </c>
      <c r="AD53" s="86">
        <f t="shared" si="33"/>
        <v>-1.620370370370372E-2</v>
      </c>
      <c r="AE53" s="86">
        <f t="shared" si="33"/>
        <v>-7.3529411764705843E-2</v>
      </c>
      <c r="AF53" s="86">
        <f t="shared" si="33"/>
        <v>8.0634920634920615E-2</v>
      </c>
      <c r="AG53" s="86">
        <f t="shared" si="33"/>
        <v>9.4594594594594739E-2</v>
      </c>
      <c r="AH53" s="86">
        <f t="shared" si="33"/>
        <v>7.5147611379495327E-2</v>
      </c>
      <c r="AI53" s="86">
        <f t="shared" si="33"/>
        <v>0.1013479780329507</v>
      </c>
      <c r="AJ53" s="86">
        <f t="shared" si="33"/>
        <v>6.346328195829587E-3</v>
      </c>
      <c r="AK53" s="86">
        <f t="shared" ref="AK53:AR53" si="43">AK37/AJ37-1</f>
        <v>6.7117117117116987E-2</v>
      </c>
      <c r="AL53" s="86">
        <f t="shared" si="43"/>
        <v>2.9548332629802943E-3</v>
      </c>
      <c r="AM53" s="86">
        <f t="shared" si="43"/>
        <v>6.0185185185185119E-2</v>
      </c>
      <c r="AN53" s="86">
        <f t="shared" si="43"/>
        <v>-1.5085351329892749E-2</v>
      </c>
      <c r="AO53" s="86">
        <f t="shared" si="43"/>
        <v>9.4316807738815012E-2</v>
      </c>
      <c r="AP53" s="86">
        <f t="shared" si="43"/>
        <v>3.1675874769797385E-2</v>
      </c>
      <c r="AQ53" s="86">
        <f t="shared" si="43"/>
        <v>9.5323098893252523E-2</v>
      </c>
      <c r="AR53" s="86">
        <f t="shared" si="43"/>
        <v>-4.302477183833131E-2</v>
      </c>
      <c r="BA53" s="85"/>
      <c r="BB53" s="59"/>
      <c r="BC53" s="86"/>
      <c r="BD53" s="86"/>
      <c r="BE53" s="86"/>
    </row>
    <row r="54" spans="1:1011 1030:2037 2056:3063 3082:4089 4108:5115 5134:6141 6160:7167 7186:8174 8193:9200 9219:10226 10245:11252 11271:12278 12297:13304 13323:14330 14349:15356 15375:16344" ht="15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86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BA54" s="53"/>
      <c r="BB54" s="86"/>
      <c r="BC54" s="53"/>
      <c r="BD54" s="53"/>
      <c r="BE54" s="53"/>
    </row>
    <row r="55" spans="1:1011 1030:2037 2056:3063 3082:4089 4108:5115 5134:6141 6160:7167 7186:8174 8193:9200 9219:10226 10245:11252 11271:12278 12297:13304 13323:14330 14349:15356 15375:16344" ht="15">
      <c r="A55" s="119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53"/>
      <c r="AA55" s="119"/>
      <c r="AB55" s="119"/>
      <c r="AC55" s="119"/>
      <c r="AD55" s="119"/>
      <c r="AE55" s="119"/>
      <c r="AF55" s="119"/>
      <c r="AG55" s="119"/>
      <c r="AH55" s="119"/>
      <c r="AI55" s="119"/>
      <c r="AJ55" s="119"/>
      <c r="AK55" s="119"/>
      <c r="AL55" s="119"/>
      <c r="AM55" s="119"/>
      <c r="AN55" s="119"/>
      <c r="AO55" s="119"/>
      <c r="AP55" s="119"/>
      <c r="AQ55" s="119"/>
      <c r="AR55" s="119"/>
      <c r="BA55" s="119"/>
      <c r="BB55" s="119"/>
      <c r="BC55" s="119"/>
      <c r="BD55" s="119"/>
      <c r="BE55" s="119"/>
    </row>
    <row r="56" spans="1:1011 1030:2037 2056:3063 3082:4089 4108:5115 5134:6141 6160:7167 7186:8174 8193:9200 9219:10226 10245:11252 11271:12278 12297:13304 13323:14330 14349:15356 15375:16344" thickBot="1">
      <c r="A56" s="93" t="s">
        <v>198</v>
      </c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53"/>
      <c r="AA56" s="93" t="s">
        <v>198</v>
      </c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BA56" s="93" t="s">
        <v>74</v>
      </c>
      <c r="BB56" s="94"/>
      <c r="BC56" s="94"/>
      <c r="BD56" s="94"/>
      <c r="BE56" s="94"/>
    </row>
    <row r="57" spans="1:1011 1030:2037 2056:3063 3082:4089 4108:5115 5134:6141 6160:7167 7186:8174 8193:9200 9219:10226 10245:11252 11271:12278 12297:13304 13323:14330 14349:15356 15375:16344" ht="15">
      <c r="A57" s="83" t="s">
        <v>39</v>
      </c>
      <c r="B57" s="84" t="s">
        <v>14</v>
      </c>
      <c r="C57" s="84" t="s">
        <v>15</v>
      </c>
      <c r="D57" s="84" t="s">
        <v>16</v>
      </c>
      <c r="E57" s="84" t="s">
        <v>17</v>
      </c>
      <c r="F57" s="84" t="s">
        <v>18</v>
      </c>
      <c r="G57" s="84" t="s">
        <v>19</v>
      </c>
      <c r="H57" s="84" t="s">
        <v>20</v>
      </c>
      <c r="I57" s="84" t="s">
        <v>21</v>
      </c>
      <c r="J57" s="84" t="s">
        <v>22</v>
      </c>
      <c r="K57" s="84" t="s">
        <v>23</v>
      </c>
      <c r="L57" s="84" t="s">
        <v>24</v>
      </c>
      <c r="M57" s="84" t="s">
        <v>25</v>
      </c>
      <c r="N57" s="84" t="s">
        <v>26</v>
      </c>
      <c r="O57" s="84" t="s">
        <v>27</v>
      </c>
      <c r="P57" s="84" t="s">
        <v>28</v>
      </c>
      <c r="Q57" s="84" t="s">
        <v>29</v>
      </c>
      <c r="R57" s="84" t="s">
        <v>30</v>
      </c>
      <c r="S57" s="84" t="s">
        <v>31</v>
      </c>
      <c r="T57" s="84" t="s">
        <v>83</v>
      </c>
      <c r="U57" s="84" t="s">
        <v>85</v>
      </c>
      <c r="V57" s="84" t="s">
        <v>86</v>
      </c>
      <c r="W57" s="84" t="str">
        <f>'KPI''s'!$W$27</f>
        <v>Q2 21</v>
      </c>
      <c r="X57" s="84" t="str">
        <f>'KPI''s'!X$27</f>
        <v>Q3 21</v>
      </c>
      <c r="Y57" s="84" t="str">
        <f>'KPI''s'!Y$27</f>
        <v>Q4 21</v>
      </c>
      <c r="Z57" s="53"/>
      <c r="AA57" s="83" t="s">
        <v>200</v>
      </c>
      <c r="AB57" s="84" t="s">
        <v>86</v>
      </c>
      <c r="AC57" s="84" t="str">
        <f>'KPI''s'!$W$27</f>
        <v>Q2 21</v>
      </c>
      <c r="AD57" s="84" t="str">
        <f>'KPI''s'!AG$27</f>
        <v>Q3 21</v>
      </c>
      <c r="AE57" s="84" t="str">
        <f>'KPI''s'!AH$27</f>
        <v>Q4 21</v>
      </c>
      <c r="AF57" s="84" t="str">
        <f>'KPI''s'!AI$27</f>
        <v>Q1 22</v>
      </c>
      <c r="AG57" s="84" t="str">
        <f>'KPI''s'!AJ$27</f>
        <v>Q2 22</v>
      </c>
      <c r="AH57" s="84" t="str">
        <f t="shared" ref="AH57:AM57" si="44">AH30</f>
        <v>Q3 22</v>
      </c>
      <c r="AI57" s="84" t="str">
        <f t="shared" si="44"/>
        <v>Q4 22</v>
      </c>
      <c r="AJ57" s="84" t="str">
        <f t="shared" si="44"/>
        <v>Q1 23</v>
      </c>
      <c r="AK57" s="84" t="str">
        <f t="shared" si="44"/>
        <v>Q2 23</v>
      </c>
      <c r="AL57" s="84" t="str">
        <f t="shared" si="44"/>
        <v>Q3 23</v>
      </c>
      <c r="AM57" s="84" t="str">
        <f t="shared" si="44"/>
        <v>Q4 23</v>
      </c>
      <c r="AN57" s="84" t="str">
        <f t="shared" ref="AN57:AO57" si="45">AN30</f>
        <v>Q1 24</v>
      </c>
      <c r="AO57" s="84" t="str">
        <f t="shared" si="45"/>
        <v>Q2 24</v>
      </c>
      <c r="AP57" s="84" t="str">
        <f t="shared" ref="AP57:AQ57" si="46">AP30</f>
        <v>Q3 24</v>
      </c>
      <c r="AQ57" s="84" t="str">
        <f t="shared" si="46"/>
        <v>Q4 24</v>
      </c>
      <c r="AR57" s="84" t="str">
        <f t="shared" ref="AR57" si="47">AR30</f>
        <v>Q1 25</v>
      </c>
      <c r="BA57" s="83" t="s">
        <v>200</v>
      </c>
      <c r="BB57" s="84" t="str">
        <f>BB30</f>
        <v>FY 21</v>
      </c>
      <c r="BC57" s="84" t="str">
        <f>BC30</f>
        <v>FY 22</v>
      </c>
      <c r="BD57" s="84" t="str">
        <f>BD30</f>
        <v>FY 23</v>
      </c>
      <c r="BE57" s="84" t="str">
        <f>BE30</f>
        <v>FY 24</v>
      </c>
    </row>
    <row r="58" spans="1:1011 1030:2037 2056:3063 3082:4089 4108:5115 5134:6141 6160:7167 7186:8174 8193:9200 9219:10226 10245:11252 11271:12278 12297:13304 13323:14330 14349:15356 15375:16344" ht="15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BA58" s="53"/>
      <c r="BB58" s="53"/>
      <c r="BC58" s="53"/>
      <c r="BD58" s="53"/>
      <c r="BE58" s="53"/>
    </row>
    <row r="59" spans="1:1011 1030:2037 2056:3063 3082:4089 4108:5115 5134:6141 6160:7167 7186:8174 8193:9200 9219:10226 10245:11252 11271:12278 12297:13304 13323:14330 14349:15356 15375:16344" ht="15">
      <c r="A59" s="53" t="s">
        <v>68</v>
      </c>
      <c r="B59" s="50">
        <v>112</v>
      </c>
      <c r="C59" s="50">
        <v>80</v>
      </c>
      <c r="D59" s="50">
        <v>152.5</v>
      </c>
      <c r="E59" s="50">
        <v>118</v>
      </c>
      <c r="F59" s="50">
        <v>106.3</v>
      </c>
      <c r="G59" s="50">
        <v>118.2</v>
      </c>
      <c r="H59" s="50">
        <v>133</v>
      </c>
      <c r="I59" s="50">
        <v>190.6</v>
      </c>
      <c r="J59" s="50">
        <v>130.19999999999999</v>
      </c>
      <c r="K59" s="50">
        <v>139</v>
      </c>
      <c r="L59" s="50">
        <v>165.8</v>
      </c>
      <c r="M59" s="50">
        <v>170.4</v>
      </c>
      <c r="N59" s="50">
        <v>132.1</v>
      </c>
      <c r="O59" s="50">
        <v>140.19999999999999</v>
      </c>
      <c r="P59" s="50">
        <v>111.4</v>
      </c>
      <c r="Q59" s="50">
        <v>112.3</v>
      </c>
      <c r="R59" s="50">
        <v>142.30000000000001</v>
      </c>
      <c r="S59" s="50">
        <v>77.8</v>
      </c>
      <c r="T59" s="50">
        <v>107.4</v>
      </c>
      <c r="U59" s="50">
        <v>146</v>
      </c>
      <c r="V59" s="50">
        <v>98.9</v>
      </c>
      <c r="W59" s="50">
        <v>150.80000000000001</v>
      </c>
      <c r="X59" s="50">
        <v>111.1</v>
      </c>
      <c r="Y59" s="50">
        <v>102.1</v>
      </c>
      <c r="Z59" s="53"/>
      <c r="AA59" s="53" t="s">
        <v>68</v>
      </c>
      <c r="AB59" s="50">
        <v>9.8000000000000007</v>
      </c>
      <c r="AC59" s="50">
        <v>14.9</v>
      </c>
      <c r="AD59" s="50">
        <v>10.9</v>
      </c>
      <c r="AE59" s="50">
        <v>10.1</v>
      </c>
      <c r="AF59" s="50">
        <v>13.7</v>
      </c>
      <c r="AG59" s="50">
        <v>11.7</v>
      </c>
      <c r="AH59" s="50">
        <v>13</v>
      </c>
      <c r="AI59" s="50">
        <v>12.6</v>
      </c>
      <c r="AJ59" s="50">
        <v>13.5</v>
      </c>
      <c r="AK59" s="50">
        <v>13.8</v>
      </c>
      <c r="AL59" s="50">
        <v>11.8</v>
      </c>
      <c r="AM59" s="50">
        <v>12.9</v>
      </c>
      <c r="AN59" s="50">
        <v>12.6</v>
      </c>
      <c r="AO59" s="50">
        <v>14.3</v>
      </c>
      <c r="AP59" s="50">
        <v>11.7</v>
      </c>
      <c r="AQ59" s="50">
        <v>12.6</v>
      </c>
      <c r="AR59" s="50">
        <v>11</v>
      </c>
      <c r="BA59" s="53" t="s">
        <v>68</v>
      </c>
      <c r="BB59" s="50">
        <f>SUM(AB59:AE59)</f>
        <v>45.7</v>
      </c>
      <c r="BC59" s="50">
        <f>SUM(AF59:AI59)</f>
        <v>51</v>
      </c>
      <c r="BD59" s="50">
        <f>SUM(AJ59:AM59)</f>
        <v>52</v>
      </c>
      <c r="BE59" s="50">
        <f>SUM(AN59:AQ59)</f>
        <v>51.199999999999996</v>
      </c>
      <c r="BF59" s="126"/>
      <c r="BG59" s="126"/>
    </row>
    <row r="60" spans="1:1011 1030:2037 2056:3063 3082:4089 4108:5115 5134:6141 6160:7167 7186:8174 8193:9200 9219:10226 10245:11252 11271:12278 12297:13304 13323:14330 14349:15356 15375:16344" ht="15">
      <c r="A60" s="53" t="s">
        <v>66</v>
      </c>
      <c r="B60" s="50">
        <v>41.6</v>
      </c>
      <c r="C60" s="50">
        <v>7.6</v>
      </c>
      <c r="D60" s="50">
        <v>15.6</v>
      </c>
      <c r="E60" s="50">
        <v>11.5</v>
      </c>
      <c r="F60" s="50">
        <v>24.8</v>
      </c>
      <c r="G60" s="50">
        <v>34.4</v>
      </c>
      <c r="H60" s="50">
        <v>32.5</v>
      </c>
      <c r="I60" s="50">
        <v>45.3</v>
      </c>
      <c r="J60" s="50">
        <v>34</v>
      </c>
      <c r="K60" s="50">
        <v>43.2</v>
      </c>
      <c r="L60" s="50">
        <v>35.6</v>
      </c>
      <c r="M60" s="50">
        <v>30.5</v>
      </c>
      <c r="N60" s="50">
        <v>41.3</v>
      </c>
      <c r="O60" s="50">
        <v>38.200000000000003</v>
      </c>
      <c r="P60" s="50">
        <v>34.9</v>
      </c>
      <c r="Q60" s="50">
        <v>28.7</v>
      </c>
      <c r="R60" s="50">
        <v>33.6</v>
      </c>
      <c r="S60" s="50">
        <v>29.6</v>
      </c>
      <c r="T60" s="50">
        <v>25.3</v>
      </c>
      <c r="U60" s="50">
        <v>32.799999999999997</v>
      </c>
      <c r="V60" s="50">
        <v>23.3</v>
      </c>
      <c r="W60" s="50">
        <v>30.9</v>
      </c>
      <c r="X60" s="50">
        <v>20.399999999999999</v>
      </c>
      <c r="Y60" s="50">
        <v>12.6</v>
      </c>
      <c r="Z60" s="53"/>
      <c r="AA60" s="53" t="s">
        <v>66</v>
      </c>
      <c r="AB60" s="50">
        <v>2.5</v>
      </c>
      <c r="AC60" s="50">
        <v>3.1</v>
      </c>
      <c r="AD60" s="50">
        <v>2.1</v>
      </c>
      <c r="AE60" s="50">
        <v>1.3</v>
      </c>
      <c r="AF60" s="50">
        <v>1.3</v>
      </c>
      <c r="AG60" s="50">
        <v>1.9</v>
      </c>
      <c r="AH60" s="50">
        <v>1.3</v>
      </c>
      <c r="AI60" s="50">
        <v>1.2</v>
      </c>
      <c r="AJ60" s="50">
        <v>1.5</v>
      </c>
      <c r="AK60" s="50">
        <v>1.2</v>
      </c>
      <c r="AL60" s="50">
        <v>9.1</v>
      </c>
      <c r="AM60" s="50">
        <v>9</v>
      </c>
      <c r="AN60" s="50">
        <v>10.3</v>
      </c>
      <c r="AO60" s="50">
        <v>10</v>
      </c>
      <c r="AP60" s="50">
        <v>9.5</v>
      </c>
      <c r="AQ60" s="50">
        <v>13.5</v>
      </c>
      <c r="AR60" s="50">
        <v>13.9</v>
      </c>
      <c r="BA60" s="53" t="s">
        <v>66</v>
      </c>
      <c r="BB60" s="50">
        <f>SUM(AB60:AE60)</f>
        <v>9</v>
      </c>
      <c r="BC60" s="50">
        <f>SUM(AF60:AI60)</f>
        <v>5.7</v>
      </c>
      <c r="BD60" s="50">
        <f>SUM(AJ60:AM60)</f>
        <v>20.8</v>
      </c>
      <c r="BE60" s="50">
        <f>SUM(AN60:AQ60)</f>
        <v>43.3</v>
      </c>
      <c r="BF60" s="126"/>
      <c r="BG60" s="126"/>
    </row>
    <row r="61" spans="1:1011 1030:2037 2056:3063 3082:4089 4108:5115 5134:6141 6160:7167 7186:8174 8193:9200 9219:10226 10245:11252 11271:12278 12297:13304 13323:14330 14349:15356 15375:16344" ht="15">
      <c r="A61" s="53" t="s">
        <v>98</v>
      </c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3"/>
      <c r="AA61" s="53" t="s">
        <v>98</v>
      </c>
      <c r="AB61" s="50">
        <v>7.7</v>
      </c>
      <c r="AC61" s="50">
        <v>15.6</v>
      </c>
      <c r="AD61" s="50">
        <v>14.3</v>
      </c>
      <c r="AE61" s="50">
        <v>14.6</v>
      </c>
      <c r="AF61" s="50">
        <v>25.2</v>
      </c>
      <c r="AG61" s="50">
        <v>31.8</v>
      </c>
      <c r="AH61" s="50">
        <v>23.9</v>
      </c>
      <c r="AI61" s="50">
        <v>34.299999999999997</v>
      </c>
      <c r="AJ61" s="50">
        <v>26.3</v>
      </c>
      <c r="AK61" s="50">
        <v>28.6</v>
      </c>
      <c r="AL61" s="50">
        <v>23.1</v>
      </c>
      <c r="AM61" s="50">
        <v>21.9</v>
      </c>
      <c r="AN61" s="50">
        <v>17.5</v>
      </c>
      <c r="AO61" s="50">
        <v>26.1</v>
      </c>
      <c r="AP61" s="50">
        <v>23.1</v>
      </c>
      <c r="AQ61" s="50">
        <v>27</v>
      </c>
      <c r="AR61" s="50">
        <v>22.3</v>
      </c>
      <c r="BA61" s="53" t="s">
        <v>98</v>
      </c>
      <c r="BB61" s="50">
        <f>SUM(AB61:AE61)</f>
        <v>52.2</v>
      </c>
      <c r="BC61" s="50">
        <f>SUM(AF61:AI61)</f>
        <v>115.2</v>
      </c>
      <c r="BD61" s="50">
        <f>SUM(AJ61:AM61)</f>
        <v>99.9</v>
      </c>
      <c r="BE61" s="50">
        <f>SUM(AN61:AQ61)</f>
        <v>93.7</v>
      </c>
      <c r="BF61" s="126"/>
      <c r="BG61" s="126"/>
    </row>
    <row r="62" spans="1:1011 1030:2037 2056:3063 3082:4089 4108:5115 5134:6141 6160:7167 7186:8174 8193:9200 9219:10226 10245:11252 11271:12278 12297:13304 13323:14330 14349:15356 15375:16344" ht="15">
      <c r="A62" s="53" t="s">
        <v>75</v>
      </c>
      <c r="B62" s="50">
        <v>131.80000000000001</v>
      </c>
      <c r="C62" s="50">
        <v>128.30000000000001</v>
      </c>
      <c r="D62" s="50">
        <v>119.1</v>
      </c>
      <c r="E62" s="50">
        <v>127.1</v>
      </c>
      <c r="F62" s="50">
        <v>106.8</v>
      </c>
      <c r="G62" s="50">
        <v>90.7</v>
      </c>
      <c r="H62" s="50">
        <v>94.3</v>
      </c>
      <c r="I62" s="50">
        <v>102.1</v>
      </c>
      <c r="J62" s="50">
        <v>83.2</v>
      </c>
      <c r="K62" s="50">
        <v>78.2</v>
      </c>
      <c r="L62" s="50">
        <v>91.2</v>
      </c>
      <c r="M62" s="50">
        <v>109.4</v>
      </c>
      <c r="N62" s="50">
        <v>85.1</v>
      </c>
      <c r="O62" s="50">
        <v>107.4</v>
      </c>
      <c r="P62" s="50">
        <v>118</v>
      </c>
      <c r="Q62" s="50">
        <v>129.6</v>
      </c>
      <c r="R62" s="50">
        <v>143.69999999999999</v>
      </c>
      <c r="S62" s="50">
        <v>72.8</v>
      </c>
      <c r="T62" s="50">
        <v>139</v>
      </c>
      <c r="U62" s="50">
        <v>169.5</v>
      </c>
      <c r="V62" s="50">
        <v>187.4</v>
      </c>
      <c r="W62" s="50">
        <v>164.5</v>
      </c>
      <c r="X62" s="50">
        <v>154.5</v>
      </c>
      <c r="Y62" s="50">
        <v>141.6</v>
      </c>
      <c r="Z62" s="53"/>
      <c r="AA62" s="53" t="s">
        <v>75</v>
      </c>
      <c r="AB62" s="50">
        <v>18.5</v>
      </c>
      <c r="AC62" s="50">
        <v>16.2</v>
      </c>
      <c r="AD62" s="50">
        <v>15.1</v>
      </c>
      <c r="AE62" s="50">
        <v>14</v>
      </c>
      <c r="AF62" s="50">
        <v>15.7</v>
      </c>
      <c r="AG62" s="50">
        <v>15.7</v>
      </c>
      <c r="AH62" s="50">
        <v>22.6</v>
      </c>
      <c r="AI62" s="50">
        <v>21.6</v>
      </c>
      <c r="AJ62" s="50">
        <v>24.9</v>
      </c>
      <c r="AK62" s="50">
        <v>25</v>
      </c>
      <c r="AL62" s="50">
        <v>18.2</v>
      </c>
      <c r="AM62" s="50">
        <v>22.1</v>
      </c>
      <c r="AN62" s="50">
        <v>24.3</v>
      </c>
      <c r="AO62" s="50">
        <v>27.1</v>
      </c>
      <c r="AP62" s="50">
        <v>22.9</v>
      </c>
      <c r="AQ62" s="50">
        <v>37.1</v>
      </c>
      <c r="AR62" s="50">
        <v>31.7</v>
      </c>
      <c r="BA62" s="53" t="s">
        <v>75</v>
      </c>
      <c r="BB62" s="50">
        <f>SUM(AB62:AE62)</f>
        <v>63.800000000000004</v>
      </c>
      <c r="BC62" s="50">
        <f>SUM(AF62:AI62)</f>
        <v>75.599999999999994</v>
      </c>
      <c r="BD62" s="50">
        <f>SUM(AJ62:AM62)</f>
        <v>90.199999999999989</v>
      </c>
      <c r="BE62" s="50">
        <f>SUM(AN62:AQ62)</f>
        <v>111.4</v>
      </c>
      <c r="BF62" s="126"/>
      <c r="BG62" s="126"/>
    </row>
    <row r="63" spans="1:1011 1030:2037 2056:3063 3082:4089 4108:5115 5134:6141 6160:7167 7186:8174 8193:9200 9219:10226 10245:11252 11271:12278 12297:13304 13323:14330 14349:15356 15375:16344" ht="15">
      <c r="A63" s="53" t="s">
        <v>76</v>
      </c>
      <c r="B63" s="50">
        <v>7.4</v>
      </c>
      <c r="C63" s="50">
        <v>7.1</v>
      </c>
      <c r="D63" s="50">
        <v>13</v>
      </c>
      <c r="E63" s="50">
        <v>7.8</v>
      </c>
      <c r="F63" s="50">
        <v>12.4</v>
      </c>
      <c r="G63" s="50">
        <v>12.3</v>
      </c>
      <c r="H63" s="50">
        <v>15.3</v>
      </c>
      <c r="I63" s="50">
        <v>21.3</v>
      </c>
      <c r="J63" s="50">
        <v>16.100000000000001</v>
      </c>
      <c r="K63" s="50">
        <v>39.799999999999997</v>
      </c>
      <c r="L63" s="50">
        <v>46.3</v>
      </c>
      <c r="M63" s="50">
        <v>31.1</v>
      </c>
      <c r="N63" s="50">
        <v>39.299999999999997</v>
      </c>
      <c r="O63" s="50">
        <v>55.2</v>
      </c>
      <c r="P63" s="50">
        <v>50.3</v>
      </c>
      <c r="Q63" s="50">
        <v>41</v>
      </c>
      <c r="R63" s="50">
        <v>65.3</v>
      </c>
      <c r="S63" s="50">
        <v>46.2</v>
      </c>
      <c r="T63" s="50">
        <v>80.8</v>
      </c>
      <c r="U63" s="50">
        <v>110.8</v>
      </c>
      <c r="V63" s="50">
        <v>84.4</v>
      </c>
      <c r="W63" s="50">
        <v>163.9</v>
      </c>
      <c r="X63" s="50">
        <v>149.6</v>
      </c>
      <c r="Y63" s="50">
        <v>150.5</v>
      </c>
      <c r="Z63" s="53"/>
      <c r="AA63" s="53" t="s">
        <v>76</v>
      </c>
      <c r="AB63" s="50">
        <v>0.4</v>
      </c>
      <c r="AC63" s="50">
        <v>0.5</v>
      </c>
      <c r="AD63" s="50">
        <v>0.3</v>
      </c>
      <c r="AE63" s="50">
        <v>0.3</v>
      </c>
      <c r="AF63" s="50">
        <v>0.6</v>
      </c>
      <c r="AG63" s="50">
        <v>0.6</v>
      </c>
      <c r="AH63" s="50">
        <v>1.1000000000000001</v>
      </c>
      <c r="AI63" s="50">
        <v>1</v>
      </c>
      <c r="AJ63" s="50">
        <v>1</v>
      </c>
      <c r="AK63" s="50">
        <v>0.9</v>
      </c>
      <c r="AL63" s="50">
        <v>1.1000000000000001</v>
      </c>
      <c r="AM63" s="50">
        <v>1.1000000000000001</v>
      </c>
      <c r="AN63" s="50">
        <v>0.9</v>
      </c>
      <c r="AO63" s="50">
        <v>0.9</v>
      </c>
      <c r="AP63" s="50">
        <v>1</v>
      </c>
      <c r="AQ63" s="50">
        <v>1.1000000000000001</v>
      </c>
      <c r="AR63" s="50">
        <v>0.8</v>
      </c>
      <c r="BA63" s="53" t="s">
        <v>76</v>
      </c>
      <c r="BB63" s="50">
        <f>SUM(AB63:AE63)</f>
        <v>1.5</v>
      </c>
      <c r="BC63" s="50">
        <f>SUM(AF63:AI63)</f>
        <v>3.3</v>
      </c>
      <c r="BD63" s="50">
        <f>SUM(AJ63:AM63)</f>
        <v>4.0999999999999996</v>
      </c>
      <c r="BE63" s="50">
        <f>SUM(AN63:AQ63)</f>
        <v>3.9</v>
      </c>
      <c r="BF63" s="126"/>
      <c r="BG63" s="126"/>
    </row>
    <row r="64" spans="1:1011 1030:2037 2056:3063 3082:4089 4108:5115 5134:6141 6160:7167 7186:8174 8193:9200 9219:10226 10245:11252 11271:12278 12297:13304 13323:14330 14349:15356 15375:16344" s="45" customFormat="1" thickBot="1">
      <c r="A64" s="79" t="s">
        <v>77</v>
      </c>
      <c r="B64" s="79">
        <v>292.8</v>
      </c>
      <c r="C64" s="79">
        <v>223</v>
      </c>
      <c r="D64" s="79">
        <v>300.2</v>
      </c>
      <c r="E64" s="79">
        <v>264.39999999999998</v>
      </c>
      <c r="F64" s="79">
        <v>250.3</v>
      </c>
      <c r="G64" s="79">
        <v>255.6</v>
      </c>
      <c r="H64" s="79">
        <v>275.10000000000002</v>
      </c>
      <c r="I64" s="79">
        <v>359.3</v>
      </c>
      <c r="J64" s="79">
        <v>263.5</v>
      </c>
      <c r="K64" s="79">
        <v>300.2</v>
      </c>
      <c r="L64" s="79">
        <v>338.9</v>
      </c>
      <c r="M64" s="79">
        <v>341.4</v>
      </c>
      <c r="N64" s="79">
        <v>297.8</v>
      </c>
      <c r="O64" s="79">
        <v>341</v>
      </c>
      <c r="P64" s="79">
        <v>314.60000000000002</v>
      </c>
      <c r="Q64" s="79">
        <v>311.60000000000002</v>
      </c>
      <c r="R64" s="79">
        <v>384.9</v>
      </c>
      <c r="S64" s="79">
        <v>226.5</v>
      </c>
      <c r="T64" s="79">
        <v>352.6</v>
      </c>
      <c r="U64" s="79">
        <v>459</v>
      </c>
      <c r="V64" s="79">
        <v>394</v>
      </c>
      <c r="W64" s="79">
        <v>510.1</v>
      </c>
      <c r="X64" s="79">
        <v>435.7</v>
      </c>
      <c r="Y64" s="79">
        <v>406.7</v>
      </c>
      <c r="Z64" s="53"/>
      <c r="AA64" s="79" t="s">
        <v>77</v>
      </c>
      <c r="AB64" s="79">
        <v>38.9</v>
      </c>
      <c r="AC64" s="79">
        <v>50.3</v>
      </c>
      <c r="AD64" s="79">
        <v>42.7</v>
      </c>
      <c r="AE64" s="79">
        <v>40.200000000000003</v>
      </c>
      <c r="AF64" s="79">
        <v>56.4</v>
      </c>
      <c r="AG64" s="79">
        <v>61.7</v>
      </c>
      <c r="AH64" s="79">
        <f t="shared" ref="AH64:AM64" si="48">SUM(AH59:AH63)</f>
        <v>61.900000000000006</v>
      </c>
      <c r="AI64" s="79">
        <f t="shared" si="48"/>
        <v>70.699999999999989</v>
      </c>
      <c r="AJ64" s="79">
        <f t="shared" si="48"/>
        <v>67.199999999999989</v>
      </c>
      <c r="AK64" s="79">
        <f t="shared" si="48"/>
        <v>69.5</v>
      </c>
      <c r="AL64" s="79">
        <f t="shared" si="48"/>
        <v>63.300000000000004</v>
      </c>
      <c r="AM64" s="79">
        <f t="shared" si="48"/>
        <v>67</v>
      </c>
      <c r="AN64" s="79">
        <f t="shared" ref="AN64:AO64" si="49">SUM(AN59:AN63)</f>
        <v>65.600000000000009</v>
      </c>
      <c r="AO64" s="79">
        <f t="shared" si="49"/>
        <v>78.400000000000006</v>
      </c>
      <c r="AP64" s="79">
        <f>SUM(AP59:AP63)</f>
        <v>68.199999999999989</v>
      </c>
      <c r="AQ64" s="79">
        <f>SUM(AQ59:AQ63)</f>
        <v>91.3</v>
      </c>
      <c r="AR64" s="79">
        <f>SUM(AR59:AR63)</f>
        <v>79.7</v>
      </c>
      <c r="BA64" s="79" t="s">
        <v>77</v>
      </c>
      <c r="BB64" s="79">
        <f>SUM(BB59:BB63)</f>
        <v>172.20000000000002</v>
      </c>
      <c r="BC64" s="79">
        <f>SUM(BC59:BC63)</f>
        <v>250.8</v>
      </c>
      <c r="BD64" s="79">
        <f>SUM(BD59:BD63)</f>
        <v>267</v>
      </c>
      <c r="BE64" s="79">
        <f>SUM(BE59:BE63)</f>
        <v>303.5</v>
      </c>
      <c r="BF64" s="126"/>
      <c r="BG64" s="126"/>
      <c r="DP64" s="46"/>
      <c r="EI64" s="46"/>
      <c r="EZ64" s="46"/>
      <c r="FS64" s="46"/>
      <c r="GL64" s="46"/>
      <c r="HE64" s="46"/>
      <c r="HX64" s="46"/>
      <c r="IQ64" s="46"/>
      <c r="JJ64" s="46"/>
      <c r="KC64" s="46"/>
      <c r="KV64" s="46"/>
      <c r="LO64" s="46"/>
      <c r="MH64" s="46"/>
      <c r="NA64" s="46"/>
      <c r="NT64" s="46"/>
      <c r="OM64" s="46"/>
      <c r="PF64" s="46"/>
      <c r="PY64" s="46"/>
      <c r="QR64" s="46"/>
      <c r="RK64" s="46"/>
      <c r="SD64" s="46"/>
      <c r="SW64" s="46"/>
      <c r="TP64" s="46"/>
      <c r="UI64" s="46"/>
      <c r="VB64" s="46"/>
      <c r="VU64" s="46"/>
      <c r="WN64" s="46"/>
      <c r="XG64" s="46"/>
      <c r="XZ64" s="46"/>
      <c r="YS64" s="46"/>
      <c r="ZL64" s="46"/>
      <c r="AAE64" s="46"/>
      <c r="AAX64" s="46"/>
      <c r="ABQ64" s="46"/>
      <c r="ACJ64" s="46"/>
      <c r="ADC64" s="46"/>
      <c r="ADV64" s="46"/>
      <c r="AEO64" s="46"/>
      <c r="AFH64" s="46"/>
      <c r="AGA64" s="46"/>
      <c r="AGT64" s="46"/>
      <c r="AHM64" s="46"/>
      <c r="AIF64" s="46"/>
      <c r="AIY64" s="46"/>
      <c r="AJR64" s="46"/>
      <c r="AKK64" s="46"/>
      <c r="ALD64" s="46"/>
      <c r="ALW64" s="46"/>
      <c r="AMP64" s="46"/>
      <c r="ANI64" s="46"/>
      <c r="AOB64" s="46"/>
      <c r="AOU64" s="46"/>
      <c r="APN64" s="46"/>
      <c r="AQG64" s="46"/>
      <c r="AQZ64" s="46"/>
      <c r="ARS64" s="46"/>
      <c r="ASL64" s="46"/>
      <c r="ATE64" s="46"/>
      <c r="ATX64" s="46"/>
      <c r="AUQ64" s="46"/>
      <c r="AVJ64" s="46"/>
      <c r="AWC64" s="46"/>
      <c r="AWV64" s="46"/>
      <c r="AXO64" s="46"/>
      <c r="AYH64" s="46"/>
      <c r="AZA64" s="46"/>
      <c r="AZT64" s="46"/>
      <c r="BAM64" s="46"/>
      <c r="BBF64" s="46"/>
      <c r="BBY64" s="46"/>
      <c r="BCR64" s="46"/>
      <c r="BDK64" s="46"/>
      <c r="BED64" s="46"/>
      <c r="BEW64" s="46"/>
      <c r="BFP64" s="46"/>
      <c r="BGI64" s="46"/>
      <c r="BHB64" s="46"/>
      <c r="BHU64" s="46"/>
      <c r="BIN64" s="46"/>
      <c r="BJG64" s="46"/>
      <c r="BJZ64" s="46"/>
      <c r="BKS64" s="46"/>
      <c r="BLL64" s="46"/>
      <c r="BME64" s="46"/>
      <c r="BMX64" s="46"/>
      <c r="BNQ64" s="46"/>
      <c r="BOJ64" s="46"/>
      <c r="BPC64" s="46"/>
      <c r="BPV64" s="46"/>
      <c r="BQO64" s="46"/>
      <c r="BRH64" s="46"/>
      <c r="BSA64" s="46"/>
      <c r="BST64" s="46"/>
      <c r="BTM64" s="46"/>
      <c r="BUF64" s="46"/>
      <c r="BUY64" s="46"/>
      <c r="BVR64" s="46"/>
      <c r="BWK64" s="46"/>
      <c r="BXD64" s="46"/>
      <c r="BXW64" s="46"/>
      <c r="BYP64" s="46"/>
      <c r="BZI64" s="46"/>
      <c r="CAB64" s="46"/>
      <c r="CAU64" s="46"/>
      <c r="CBN64" s="46"/>
      <c r="CCG64" s="46"/>
      <c r="CCZ64" s="46"/>
      <c r="CDS64" s="46"/>
      <c r="CEL64" s="46"/>
      <c r="CFE64" s="46"/>
      <c r="CFX64" s="46"/>
      <c r="CGQ64" s="46"/>
      <c r="CHJ64" s="46"/>
      <c r="CIC64" s="46"/>
      <c r="CIV64" s="46"/>
      <c r="CJO64" s="46"/>
      <c r="CKH64" s="46"/>
      <c r="CLA64" s="46"/>
      <c r="CLT64" s="46"/>
      <c r="CMM64" s="46"/>
      <c r="CNF64" s="46"/>
      <c r="CNY64" s="46"/>
      <c r="COR64" s="46"/>
      <c r="CPK64" s="46"/>
      <c r="CQD64" s="46"/>
      <c r="CQW64" s="46"/>
      <c r="CRP64" s="46"/>
      <c r="CSI64" s="46"/>
      <c r="CTB64" s="46"/>
      <c r="CTU64" s="46"/>
      <c r="CUN64" s="46"/>
      <c r="CVG64" s="46"/>
      <c r="CVZ64" s="46"/>
      <c r="CWS64" s="46"/>
      <c r="CXL64" s="46"/>
      <c r="CYE64" s="46"/>
      <c r="CYX64" s="46"/>
      <c r="CZQ64" s="46"/>
      <c r="DAJ64" s="46"/>
      <c r="DBC64" s="46"/>
      <c r="DBV64" s="46"/>
      <c r="DCO64" s="46"/>
      <c r="DDH64" s="46"/>
      <c r="DEA64" s="46"/>
      <c r="DET64" s="46"/>
      <c r="DFM64" s="46"/>
      <c r="DGF64" s="46"/>
      <c r="DGY64" s="46"/>
      <c r="DHR64" s="46"/>
      <c r="DIK64" s="46"/>
      <c r="DJD64" s="46"/>
      <c r="DJW64" s="46"/>
      <c r="DKP64" s="46"/>
      <c r="DLI64" s="46"/>
      <c r="DMB64" s="46"/>
      <c r="DMU64" s="46"/>
      <c r="DNN64" s="46"/>
      <c r="DOG64" s="46"/>
      <c r="DOZ64" s="46"/>
      <c r="DPS64" s="46"/>
      <c r="DQL64" s="46"/>
      <c r="DRE64" s="46"/>
      <c r="DRX64" s="46"/>
      <c r="DSQ64" s="46"/>
      <c r="DTJ64" s="46"/>
      <c r="DUC64" s="46"/>
      <c r="DUV64" s="46"/>
      <c r="DVO64" s="46"/>
      <c r="DWH64" s="46"/>
      <c r="DXA64" s="46"/>
      <c r="DXT64" s="46"/>
      <c r="DYM64" s="46"/>
      <c r="DZF64" s="46"/>
      <c r="DZY64" s="46"/>
      <c r="EAR64" s="46"/>
      <c r="EBK64" s="46"/>
      <c r="ECD64" s="46"/>
      <c r="ECW64" s="46"/>
      <c r="EDP64" s="46"/>
      <c r="EEI64" s="46"/>
      <c r="EFB64" s="46"/>
      <c r="EFU64" s="46"/>
      <c r="EGN64" s="46"/>
      <c r="EHG64" s="46"/>
      <c r="EHZ64" s="46"/>
      <c r="EIS64" s="46"/>
      <c r="EJL64" s="46"/>
      <c r="EKE64" s="46"/>
      <c r="EKX64" s="46"/>
      <c r="ELQ64" s="46"/>
      <c r="EMJ64" s="46"/>
      <c r="ENC64" s="46"/>
      <c r="ENV64" s="46"/>
      <c r="EOO64" s="46"/>
      <c r="EPH64" s="46"/>
      <c r="EQA64" s="46"/>
      <c r="EQT64" s="46"/>
      <c r="ERM64" s="46"/>
      <c r="ESF64" s="46"/>
      <c r="ESY64" s="46"/>
      <c r="ETR64" s="46"/>
      <c r="EUK64" s="46"/>
      <c r="EVD64" s="46"/>
      <c r="EVW64" s="46"/>
      <c r="EWP64" s="46"/>
      <c r="EXI64" s="46"/>
      <c r="EYB64" s="46"/>
      <c r="EYU64" s="46"/>
      <c r="EZN64" s="46"/>
      <c r="FAG64" s="46"/>
      <c r="FAZ64" s="46"/>
      <c r="FBS64" s="46"/>
      <c r="FCL64" s="46"/>
      <c r="FDE64" s="46"/>
      <c r="FDX64" s="46"/>
      <c r="FEQ64" s="46"/>
      <c r="FFJ64" s="46"/>
      <c r="FGC64" s="46"/>
      <c r="FGV64" s="46"/>
      <c r="FHO64" s="46"/>
      <c r="FIH64" s="46"/>
      <c r="FJA64" s="46"/>
      <c r="FJT64" s="46"/>
      <c r="FKM64" s="46"/>
      <c r="FLF64" s="46"/>
      <c r="FLY64" s="46"/>
      <c r="FMR64" s="46"/>
      <c r="FNK64" s="46"/>
      <c r="FOD64" s="46"/>
      <c r="FOW64" s="46"/>
      <c r="FPP64" s="46"/>
      <c r="FQI64" s="46"/>
      <c r="FRB64" s="46"/>
      <c r="FRU64" s="46"/>
      <c r="FSN64" s="46"/>
      <c r="FTG64" s="46"/>
      <c r="FTZ64" s="46"/>
      <c r="FUS64" s="46"/>
      <c r="FVL64" s="46"/>
      <c r="FWE64" s="46"/>
      <c r="FWX64" s="46"/>
      <c r="FXQ64" s="46"/>
      <c r="FYJ64" s="46"/>
      <c r="FZC64" s="46"/>
      <c r="FZV64" s="46"/>
      <c r="GAO64" s="46"/>
      <c r="GBH64" s="46"/>
      <c r="GCA64" s="46"/>
      <c r="GCT64" s="46"/>
      <c r="GDM64" s="46"/>
      <c r="GEF64" s="46"/>
      <c r="GEY64" s="46"/>
      <c r="GFR64" s="46"/>
      <c r="GGK64" s="46"/>
      <c r="GHD64" s="46"/>
      <c r="GHW64" s="46"/>
      <c r="GIP64" s="46"/>
      <c r="GJI64" s="46"/>
      <c r="GKB64" s="46"/>
      <c r="GKU64" s="46"/>
      <c r="GLN64" s="46"/>
      <c r="GMG64" s="46"/>
      <c r="GMZ64" s="46"/>
      <c r="GNS64" s="46"/>
      <c r="GOL64" s="46"/>
      <c r="GPE64" s="46"/>
      <c r="GPX64" s="46"/>
      <c r="GQQ64" s="46"/>
      <c r="GRJ64" s="46"/>
      <c r="GSC64" s="46"/>
      <c r="GSV64" s="46"/>
      <c r="GTO64" s="46"/>
      <c r="GUH64" s="46"/>
      <c r="GVA64" s="46"/>
      <c r="GVT64" s="46"/>
      <c r="GWM64" s="46"/>
      <c r="GXF64" s="46"/>
      <c r="GXY64" s="46"/>
      <c r="GYR64" s="46"/>
      <c r="GZK64" s="46"/>
      <c r="HAD64" s="46"/>
      <c r="HAW64" s="46"/>
      <c r="HBP64" s="46"/>
      <c r="HCI64" s="46"/>
      <c r="HDB64" s="46"/>
      <c r="HDU64" s="46"/>
      <c r="HEN64" s="46"/>
      <c r="HFG64" s="46"/>
      <c r="HFZ64" s="46"/>
      <c r="HGS64" s="46"/>
      <c r="HHL64" s="46"/>
      <c r="HIE64" s="46"/>
      <c r="HIX64" s="46"/>
      <c r="HJQ64" s="46"/>
      <c r="HKJ64" s="46"/>
      <c r="HLC64" s="46"/>
      <c r="HLV64" s="46"/>
      <c r="HMO64" s="46"/>
      <c r="HNH64" s="46"/>
      <c r="HOA64" s="46"/>
      <c r="HOT64" s="46"/>
      <c r="HPM64" s="46"/>
      <c r="HQF64" s="46"/>
      <c r="HQY64" s="46"/>
      <c r="HRR64" s="46"/>
      <c r="HSK64" s="46"/>
      <c r="HTD64" s="46"/>
      <c r="HTW64" s="46"/>
      <c r="HUP64" s="46"/>
      <c r="HVI64" s="46"/>
      <c r="HWB64" s="46"/>
      <c r="HWU64" s="46"/>
      <c r="HXN64" s="46"/>
      <c r="HYG64" s="46"/>
      <c r="HYZ64" s="46"/>
      <c r="HZS64" s="46"/>
      <c r="IAL64" s="46"/>
      <c r="IBE64" s="46"/>
      <c r="IBX64" s="46"/>
      <c r="ICQ64" s="46"/>
      <c r="IDJ64" s="46"/>
      <c r="IEC64" s="46"/>
      <c r="IEV64" s="46"/>
      <c r="IFO64" s="46"/>
      <c r="IGH64" s="46"/>
      <c r="IHA64" s="46"/>
      <c r="IHT64" s="46"/>
      <c r="IIM64" s="46"/>
      <c r="IJF64" s="46"/>
      <c r="IJY64" s="46"/>
      <c r="IKR64" s="46"/>
      <c r="ILK64" s="46"/>
      <c r="IMD64" s="46"/>
      <c r="IMW64" s="46"/>
      <c r="INP64" s="46"/>
      <c r="IOI64" s="46"/>
      <c r="IPB64" s="46"/>
      <c r="IPU64" s="46"/>
      <c r="IQN64" s="46"/>
      <c r="IRG64" s="46"/>
      <c r="IRZ64" s="46"/>
      <c r="ISS64" s="46"/>
      <c r="ITL64" s="46"/>
      <c r="IUE64" s="46"/>
      <c r="IUX64" s="46"/>
      <c r="IVQ64" s="46"/>
      <c r="IWJ64" s="46"/>
      <c r="IXC64" s="46"/>
      <c r="IXV64" s="46"/>
      <c r="IYO64" s="46"/>
      <c r="IZH64" s="46"/>
      <c r="JAA64" s="46"/>
      <c r="JAT64" s="46"/>
      <c r="JBM64" s="46"/>
      <c r="JCF64" s="46"/>
      <c r="JCY64" s="46"/>
      <c r="JDR64" s="46"/>
      <c r="JEK64" s="46"/>
      <c r="JFD64" s="46"/>
      <c r="JFW64" s="46"/>
      <c r="JGP64" s="46"/>
      <c r="JHI64" s="46"/>
      <c r="JIB64" s="46"/>
      <c r="JIU64" s="46"/>
      <c r="JJN64" s="46"/>
      <c r="JKG64" s="46"/>
      <c r="JKZ64" s="46"/>
      <c r="JLS64" s="46"/>
      <c r="JML64" s="46"/>
      <c r="JNE64" s="46"/>
      <c r="JNX64" s="46"/>
      <c r="JOQ64" s="46"/>
      <c r="JPJ64" s="46"/>
      <c r="JQC64" s="46"/>
      <c r="JQV64" s="46"/>
      <c r="JRO64" s="46"/>
      <c r="JSH64" s="46"/>
      <c r="JTA64" s="46"/>
      <c r="JTT64" s="46"/>
      <c r="JUM64" s="46"/>
      <c r="JVF64" s="46"/>
      <c r="JVY64" s="46"/>
      <c r="JWR64" s="46"/>
      <c r="JXK64" s="46"/>
      <c r="JYD64" s="46"/>
      <c r="JYW64" s="46"/>
      <c r="JZP64" s="46"/>
      <c r="KAI64" s="46"/>
      <c r="KBB64" s="46"/>
      <c r="KBU64" s="46"/>
      <c r="KCN64" s="46"/>
      <c r="KDG64" s="46"/>
      <c r="KDZ64" s="46"/>
      <c r="KES64" s="46"/>
      <c r="KFL64" s="46"/>
      <c r="KGE64" s="46"/>
      <c r="KGX64" s="46"/>
      <c r="KHQ64" s="46"/>
      <c r="KIJ64" s="46"/>
      <c r="KJC64" s="46"/>
      <c r="KJV64" s="46"/>
      <c r="KKO64" s="46"/>
      <c r="KLH64" s="46"/>
      <c r="KMA64" s="46"/>
      <c r="KMT64" s="46"/>
      <c r="KNM64" s="46"/>
      <c r="KOF64" s="46"/>
      <c r="KOY64" s="46"/>
      <c r="KPR64" s="46"/>
      <c r="KQK64" s="46"/>
      <c r="KRD64" s="46"/>
      <c r="KRW64" s="46"/>
      <c r="KSP64" s="46"/>
      <c r="KTI64" s="46"/>
      <c r="KUB64" s="46"/>
      <c r="KUU64" s="46"/>
      <c r="KVN64" s="46"/>
      <c r="KWG64" s="46"/>
      <c r="KWZ64" s="46"/>
      <c r="KXS64" s="46"/>
      <c r="KYL64" s="46"/>
      <c r="KZE64" s="46"/>
      <c r="KZX64" s="46"/>
      <c r="LAQ64" s="46"/>
      <c r="LBJ64" s="46"/>
      <c r="LCC64" s="46"/>
      <c r="LCV64" s="46"/>
      <c r="LDO64" s="46"/>
      <c r="LEH64" s="46"/>
      <c r="LFA64" s="46"/>
      <c r="LFT64" s="46"/>
      <c r="LGM64" s="46"/>
      <c r="LHF64" s="46"/>
      <c r="LHY64" s="46"/>
      <c r="LIR64" s="46"/>
      <c r="LJK64" s="46"/>
      <c r="LKD64" s="46"/>
      <c r="LKW64" s="46"/>
      <c r="LLP64" s="46"/>
      <c r="LMI64" s="46"/>
      <c r="LNB64" s="46"/>
      <c r="LNU64" s="46"/>
      <c r="LON64" s="46"/>
      <c r="LPG64" s="46"/>
      <c r="LPZ64" s="46"/>
      <c r="LQS64" s="46"/>
      <c r="LRL64" s="46"/>
      <c r="LSE64" s="46"/>
      <c r="LSX64" s="46"/>
      <c r="LTQ64" s="46"/>
      <c r="LUJ64" s="46"/>
      <c r="LVC64" s="46"/>
      <c r="LVV64" s="46"/>
      <c r="LWO64" s="46"/>
      <c r="LXH64" s="46"/>
      <c r="LYA64" s="46"/>
      <c r="LYT64" s="46"/>
      <c r="LZM64" s="46"/>
      <c r="MAF64" s="46"/>
      <c r="MAY64" s="46"/>
      <c r="MBR64" s="46"/>
      <c r="MCK64" s="46"/>
      <c r="MDD64" s="46"/>
      <c r="MDW64" s="46"/>
      <c r="MEP64" s="46"/>
      <c r="MFI64" s="46"/>
      <c r="MGB64" s="46"/>
      <c r="MGU64" s="46"/>
      <c r="MHN64" s="46"/>
      <c r="MIG64" s="46"/>
      <c r="MIZ64" s="46"/>
      <c r="MJS64" s="46"/>
      <c r="MKL64" s="46"/>
      <c r="MLE64" s="46"/>
      <c r="MLX64" s="46"/>
      <c r="MMQ64" s="46"/>
      <c r="MNJ64" s="46"/>
      <c r="MOC64" s="46"/>
      <c r="MOV64" s="46"/>
      <c r="MPO64" s="46"/>
      <c r="MQH64" s="46"/>
      <c r="MRA64" s="46"/>
      <c r="MRT64" s="46"/>
      <c r="MSM64" s="46"/>
      <c r="MTF64" s="46"/>
      <c r="MTY64" s="46"/>
      <c r="MUR64" s="46"/>
      <c r="MVK64" s="46"/>
      <c r="MWD64" s="46"/>
      <c r="MWW64" s="46"/>
      <c r="MXP64" s="46"/>
      <c r="MYI64" s="46"/>
      <c r="MZB64" s="46"/>
      <c r="MZU64" s="46"/>
      <c r="NAN64" s="46"/>
      <c r="NBG64" s="46"/>
      <c r="NBZ64" s="46"/>
      <c r="NCS64" s="46"/>
      <c r="NDL64" s="46"/>
      <c r="NEE64" s="46"/>
      <c r="NEX64" s="46"/>
      <c r="NFQ64" s="46"/>
      <c r="NGJ64" s="46"/>
      <c r="NHC64" s="46"/>
      <c r="NHV64" s="46"/>
      <c r="NIO64" s="46"/>
      <c r="NJH64" s="46"/>
      <c r="NKA64" s="46"/>
      <c r="NKT64" s="46"/>
      <c r="NLM64" s="46"/>
      <c r="NMF64" s="46"/>
      <c r="NMY64" s="46"/>
      <c r="NNR64" s="46"/>
      <c r="NOK64" s="46"/>
      <c r="NPD64" s="46"/>
      <c r="NPW64" s="46"/>
      <c r="NQP64" s="46"/>
      <c r="NRI64" s="46"/>
      <c r="NSB64" s="46"/>
      <c r="NSU64" s="46"/>
      <c r="NTN64" s="46"/>
      <c r="NUG64" s="46"/>
      <c r="NUZ64" s="46"/>
      <c r="NVS64" s="46"/>
      <c r="NWL64" s="46"/>
      <c r="NXE64" s="46"/>
      <c r="NXX64" s="46"/>
      <c r="NYQ64" s="46"/>
      <c r="NZJ64" s="46"/>
      <c r="OAC64" s="46"/>
      <c r="OAV64" s="46"/>
      <c r="OBO64" s="46"/>
      <c r="OCH64" s="46"/>
      <c r="ODA64" s="46"/>
      <c r="ODT64" s="46"/>
      <c r="OEM64" s="46"/>
      <c r="OFF64" s="46"/>
      <c r="OFY64" s="46"/>
      <c r="OGR64" s="46"/>
      <c r="OHK64" s="46"/>
      <c r="OID64" s="46"/>
      <c r="OIW64" s="46"/>
      <c r="OJP64" s="46"/>
      <c r="OKI64" s="46"/>
      <c r="OLB64" s="46"/>
      <c r="OLU64" s="46"/>
      <c r="OMN64" s="46"/>
      <c r="ONG64" s="46"/>
      <c r="ONZ64" s="46"/>
      <c r="OOS64" s="46"/>
      <c r="OPL64" s="46"/>
      <c r="OQE64" s="46"/>
      <c r="OQX64" s="46"/>
      <c r="ORQ64" s="46"/>
      <c r="OSJ64" s="46"/>
      <c r="OTC64" s="46"/>
      <c r="OTV64" s="46"/>
      <c r="OUO64" s="46"/>
      <c r="OVH64" s="46"/>
      <c r="OWA64" s="46"/>
      <c r="OWT64" s="46"/>
      <c r="OXM64" s="46"/>
      <c r="OYF64" s="46"/>
      <c r="OYY64" s="46"/>
      <c r="OZR64" s="46"/>
      <c r="PAK64" s="46"/>
      <c r="PBD64" s="46"/>
      <c r="PBW64" s="46"/>
      <c r="PCP64" s="46"/>
      <c r="PDI64" s="46"/>
      <c r="PEB64" s="46"/>
      <c r="PEU64" s="46"/>
      <c r="PFN64" s="46"/>
      <c r="PGG64" s="46"/>
      <c r="PGZ64" s="46"/>
      <c r="PHS64" s="46"/>
      <c r="PIL64" s="46"/>
      <c r="PJE64" s="46"/>
      <c r="PJX64" s="46"/>
      <c r="PKQ64" s="46"/>
      <c r="PLJ64" s="46"/>
      <c r="PMC64" s="46"/>
      <c r="PMV64" s="46"/>
      <c r="PNO64" s="46"/>
      <c r="POH64" s="46"/>
      <c r="PPA64" s="46"/>
      <c r="PPT64" s="46"/>
      <c r="PQM64" s="46"/>
      <c r="PRF64" s="46"/>
      <c r="PRY64" s="46"/>
      <c r="PSR64" s="46"/>
      <c r="PTK64" s="46"/>
      <c r="PUD64" s="46"/>
      <c r="PUW64" s="46"/>
      <c r="PVP64" s="46"/>
      <c r="PWI64" s="46"/>
      <c r="PXB64" s="46"/>
      <c r="PXU64" s="46"/>
      <c r="PYN64" s="46"/>
      <c r="PZG64" s="46"/>
      <c r="PZZ64" s="46"/>
      <c r="QAS64" s="46"/>
      <c r="QBL64" s="46"/>
      <c r="QCE64" s="46"/>
      <c r="QCX64" s="46"/>
      <c r="QDQ64" s="46"/>
      <c r="QEJ64" s="46"/>
      <c r="QFC64" s="46"/>
      <c r="QFV64" s="46"/>
      <c r="QGO64" s="46"/>
      <c r="QHH64" s="46"/>
      <c r="QIA64" s="46"/>
      <c r="QIT64" s="46"/>
      <c r="QJM64" s="46"/>
      <c r="QKF64" s="46"/>
      <c r="QKY64" s="46"/>
      <c r="QLR64" s="46"/>
      <c r="QMK64" s="46"/>
      <c r="QND64" s="46"/>
      <c r="QNW64" s="46"/>
      <c r="QOP64" s="46"/>
      <c r="QPI64" s="46"/>
      <c r="QQB64" s="46"/>
      <c r="QQU64" s="46"/>
      <c r="QRN64" s="46"/>
      <c r="QSG64" s="46"/>
      <c r="QSZ64" s="46"/>
      <c r="QTS64" s="46"/>
      <c r="QUL64" s="46"/>
      <c r="QVE64" s="46"/>
      <c r="QVX64" s="46"/>
      <c r="QWQ64" s="46"/>
      <c r="QXJ64" s="46"/>
      <c r="QYC64" s="46"/>
      <c r="QYV64" s="46"/>
      <c r="QZO64" s="46"/>
      <c r="RAH64" s="46"/>
      <c r="RBA64" s="46"/>
      <c r="RBT64" s="46"/>
      <c r="RCM64" s="46"/>
      <c r="RDF64" s="46"/>
      <c r="RDY64" s="46"/>
      <c r="RER64" s="46"/>
      <c r="RFK64" s="46"/>
      <c r="RGD64" s="46"/>
      <c r="RGW64" s="46"/>
      <c r="RHP64" s="46"/>
      <c r="RII64" s="46"/>
      <c r="RJB64" s="46"/>
      <c r="RJU64" s="46"/>
      <c r="RKN64" s="46"/>
      <c r="RLG64" s="46"/>
      <c r="RLZ64" s="46"/>
      <c r="RMS64" s="46"/>
      <c r="RNL64" s="46"/>
      <c r="ROE64" s="46"/>
      <c r="ROX64" s="46"/>
      <c r="RPQ64" s="46"/>
      <c r="RQJ64" s="46"/>
      <c r="RRC64" s="46"/>
      <c r="RRV64" s="46"/>
      <c r="RSO64" s="46"/>
      <c r="RTH64" s="46"/>
      <c r="RUA64" s="46"/>
      <c r="RUT64" s="46"/>
      <c r="RVM64" s="46"/>
      <c r="RWF64" s="46"/>
      <c r="RWY64" s="46"/>
      <c r="RXR64" s="46"/>
      <c r="RYK64" s="46"/>
      <c r="RZD64" s="46"/>
      <c r="RZW64" s="46"/>
      <c r="SAP64" s="46"/>
      <c r="SBI64" s="46"/>
      <c r="SCB64" s="46"/>
      <c r="SCU64" s="46"/>
      <c r="SDN64" s="46"/>
      <c r="SEG64" s="46"/>
      <c r="SEZ64" s="46"/>
      <c r="SFS64" s="46"/>
      <c r="SGL64" s="46"/>
      <c r="SHE64" s="46"/>
      <c r="SHX64" s="46"/>
      <c r="SIQ64" s="46"/>
      <c r="SJJ64" s="46"/>
      <c r="SKC64" s="46"/>
      <c r="SKV64" s="46"/>
      <c r="SLO64" s="46"/>
      <c r="SMH64" s="46"/>
      <c r="SNA64" s="46"/>
      <c r="SNT64" s="46"/>
      <c r="SOM64" s="46"/>
      <c r="SPF64" s="46"/>
      <c r="SPY64" s="46"/>
      <c r="SQR64" s="46"/>
      <c r="SRK64" s="46"/>
      <c r="SSD64" s="46"/>
      <c r="SSW64" s="46"/>
      <c r="STP64" s="46"/>
      <c r="SUI64" s="46"/>
      <c r="SVB64" s="46"/>
      <c r="SVU64" s="46"/>
      <c r="SWN64" s="46"/>
      <c r="SXG64" s="46"/>
      <c r="SXZ64" s="46"/>
      <c r="SYS64" s="46"/>
      <c r="SZL64" s="46"/>
      <c r="TAE64" s="46"/>
      <c r="TAX64" s="46"/>
      <c r="TBQ64" s="46"/>
      <c r="TCJ64" s="46"/>
      <c r="TDC64" s="46"/>
      <c r="TDV64" s="46"/>
      <c r="TEO64" s="46"/>
      <c r="TFH64" s="46"/>
      <c r="TGA64" s="46"/>
      <c r="TGT64" s="46"/>
      <c r="THM64" s="46"/>
      <c r="TIF64" s="46"/>
      <c r="TIY64" s="46"/>
      <c r="TJR64" s="46"/>
      <c r="TKK64" s="46"/>
      <c r="TLD64" s="46"/>
      <c r="TLW64" s="46"/>
      <c r="TMP64" s="46"/>
      <c r="TNI64" s="46"/>
      <c r="TOB64" s="46"/>
      <c r="TOU64" s="46"/>
      <c r="TPN64" s="46"/>
      <c r="TQG64" s="46"/>
      <c r="TQZ64" s="46"/>
      <c r="TRS64" s="46"/>
      <c r="TSL64" s="46"/>
      <c r="TTE64" s="46"/>
      <c r="TTX64" s="46"/>
      <c r="TUQ64" s="46"/>
      <c r="TVJ64" s="46"/>
      <c r="TWC64" s="46"/>
      <c r="TWV64" s="46"/>
      <c r="TXO64" s="46"/>
      <c r="TYH64" s="46"/>
      <c r="TZA64" s="46"/>
      <c r="TZT64" s="46"/>
      <c r="UAM64" s="46"/>
      <c r="UBF64" s="46"/>
      <c r="UBY64" s="46"/>
      <c r="UCR64" s="46"/>
      <c r="UDK64" s="46"/>
      <c r="UED64" s="46"/>
      <c r="UEW64" s="46"/>
      <c r="UFP64" s="46"/>
      <c r="UGI64" s="46"/>
      <c r="UHB64" s="46"/>
      <c r="UHU64" s="46"/>
      <c r="UIN64" s="46"/>
      <c r="UJG64" s="46"/>
      <c r="UJZ64" s="46"/>
      <c r="UKS64" s="46"/>
      <c r="ULL64" s="46"/>
      <c r="UME64" s="46"/>
      <c r="UMX64" s="46"/>
      <c r="UNQ64" s="46"/>
      <c r="UOJ64" s="46"/>
      <c r="UPC64" s="46"/>
      <c r="UPV64" s="46"/>
      <c r="UQO64" s="46"/>
      <c r="URH64" s="46"/>
      <c r="USA64" s="46"/>
      <c r="UST64" s="46"/>
      <c r="UTM64" s="46"/>
      <c r="UUF64" s="46"/>
      <c r="UUY64" s="46"/>
      <c r="UVR64" s="46"/>
      <c r="UWK64" s="46"/>
      <c r="UXD64" s="46"/>
      <c r="UXW64" s="46"/>
      <c r="UYP64" s="46"/>
      <c r="UZI64" s="46"/>
      <c r="VAB64" s="46"/>
      <c r="VAU64" s="46"/>
      <c r="VBN64" s="46"/>
      <c r="VCG64" s="46"/>
      <c r="VCZ64" s="46"/>
      <c r="VDS64" s="46"/>
      <c r="VEL64" s="46"/>
      <c r="VFE64" s="46"/>
      <c r="VFX64" s="46"/>
      <c r="VGQ64" s="46"/>
      <c r="VHJ64" s="46"/>
      <c r="VIC64" s="46"/>
      <c r="VIV64" s="46"/>
      <c r="VJO64" s="46"/>
      <c r="VKH64" s="46"/>
      <c r="VLA64" s="46"/>
      <c r="VLT64" s="46"/>
      <c r="VMM64" s="46"/>
      <c r="VNF64" s="46"/>
      <c r="VNY64" s="46"/>
      <c r="VOR64" s="46"/>
      <c r="VPK64" s="46"/>
      <c r="VQD64" s="46"/>
      <c r="VQW64" s="46"/>
      <c r="VRP64" s="46"/>
      <c r="VSI64" s="46"/>
      <c r="VTB64" s="46"/>
      <c r="VTU64" s="46"/>
      <c r="VUN64" s="46"/>
      <c r="VVG64" s="46"/>
      <c r="VVZ64" s="46"/>
      <c r="VWS64" s="46"/>
      <c r="VXL64" s="46"/>
      <c r="VYE64" s="46"/>
      <c r="VYX64" s="46"/>
      <c r="VZQ64" s="46"/>
      <c r="WAJ64" s="46"/>
      <c r="WBC64" s="46"/>
      <c r="WBV64" s="46"/>
      <c r="WCO64" s="46"/>
      <c r="WDH64" s="46"/>
      <c r="WEA64" s="46"/>
      <c r="WET64" s="46"/>
      <c r="WFM64" s="46"/>
      <c r="WGF64" s="46"/>
      <c r="WGY64" s="46"/>
      <c r="WHR64" s="46"/>
      <c r="WIK64" s="46"/>
      <c r="WJD64" s="46"/>
      <c r="WJW64" s="46"/>
      <c r="WKP64" s="46"/>
      <c r="WLI64" s="46"/>
      <c r="WMB64" s="46"/>
      <c r="WMU64" s="46"/>
      <c r="WNN64" s="46"/>
      <c r="WOG64" s="46"/>
      <c r="WOZ64" s="46"/>
      <c r="WPS64" s="46"/>
      <c r="WQL64" s="46"/>
      <c r="WRE64" s="46"/>
      <c r="WRX64" s="46"/>
      <c r="WSQ64" s="46"/>
      <c r="WTJ64" s="46"/>
      <c r="WUC64" s="46"/>
      <c r="WUV64" s="46"/>
      <c r="WVO64" s="46"/>
      <c r="WWH64" s="46"/>
      <c r="WXA64" s="46"/>
      <c r="WXT64" s="46"/>
      <c r="WYM64" s="46"/>
      <c r="WZF64" s="46"/>
      <c r="WZY64" s="46"/>
      <c r="XAR64" s="46"/>
      <c r="XBK64" s="46"/>
      <c r="XCD64" s="46"/>
      <c r="XCW64" s="46"/>
      <c r="XDP64" s="46"/>
    </row>
    <row r="65" spans="1:57" ht="15">
      <c r="A65" s="85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85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BA65" s="85"/>
      <c r="BB65" s="50"/>
      <c r="BC65" s="50"/>
      <c r="BD65" s="50"/>
      <c r="BE65" s="50"/>
    </row>
    <row r="66" spans="1:57" ht="15">
      <c r="A66" s="85" t="s">
        <v>79</v>
      </c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85" t="s">
        <v>79</v>
      </c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BA66" s="85" t="s">
        <v>79</v>
      </c>
      <c r="BB66" s="53"/>
      <c r="BC66" s="53"/>
      <c r="BD66" s="53"/>
      <c r="BE66" s="53"/>
    </row>
    <row r="67" spans="1:57" ht="15">
      <c r="A67" s="53" t="s">
        <v>68</v>
      </c>
      <c r="B67" s="53"/>
      <c r="C67" s="53"/>
      <c r="D67" s="53"/>
      <c r="E67" s="53"/>
      <c r="F67" s="59">
        <f t="shared" ref="F67:O68" si="50">F59/B59-1</f>
        <v>-5.0892857142857184E-2</v>
      </c>
      <c r="G67" s="59">
        <f t="shared" si="50"/>
        <v>0.47750000000000004</v>
      </c>
      <c r="H67" s="59">
        <f t="shared" si="50"/>
        <v>-0.12786885245901636</v>
      </c>
      <c r="I67" s="59">
        <f t="shared" si="50"/>
        <v>0.61525423728813555</v>
      </c>
      <c r="J67" s="59">
        <f t="shared" si="50"/>
        <v>0.22483537158983991</v>
      </c>
      <c r="K67" s="59">
        <f t="shared" si="50"/>
        <v>0.17597292724196278</v>
      </c>
      <c r="L67" s="59">
        <f t="shared" si="50"/>
        <v>0.24661654135338362</v>
      </c>
      <c r="M67" s="59">
        <f t="shared" si="50"/>
        <v>-0.1059811122770199</v>
      </c>
      <c r="N67" s="59">
        <f t="shared" si="50"/>
        <v>1.4592933947772613E-2</v>
      </c>
      <c r="O67" s="59">
        <f t="shared" si="50"/>
        <v>8.6330935251797136E-3</v>
      </c>
      <c r="P67" s="59">
        <f t="shared" ref="P67:Y68" si="51">P59/L59-1</f>
        <v>-0.32810615199034987</v>
      </c>
      <c r="Q67" s="59">
        <f t="shared" si="51"/>
        <v>-0.340962441314554</v>
      </c>
      <c r="R67" s="59">
        <f t="shared" si="51"/>
        <v>7.7214231642695141E-2</v>
      </c>
      <c r="S67" s="59">
        <f t="shared" si="51"/>
        <v>-0.44507845934379453</v>
      </c>
      <c r="T67" s="59">
        <f t="shared" si="51"/>
        <v>-3.590664272890487E-2</v>
      </c>
      <c r="U67" s="59">
        <f t="shared" si="51"/>
        <v>0.30008904719501328</v>
      </c>
      <c r="V67" s="59">
        <f t="shared" si="51"/>
        <v>-0.30498945888966977</v>
      </c>
      <c r="W67" s="59">
        <f t="shared" si="51"/>
        <v>0.9383033419023139</v>
      </c>
      <c r="X67" s="59">
        <f t="shared" si="51"/>
        <v>3.4450651769087459E-2</v>
      </c>
      <c r="Y67" s="59">
        <f t="shared" si="51"/>
        <v>-0.30068493150684938</v>
      </c>
      <c r="Z67" s="53"/>
      <c r="AA67" s="53" t="s">
        <v>68</v>
      </c>
      <c r="AB67" s="59"/>
      <c r="AC67" s="59"/>
      <c r="AD67" s="59"/>
      <c r="AE67" s="59"/>
      <c r="AF67" s="59">
        <f t="shared" ref="AF67:AR72" si="52">AF59/AB59-1</f>
        <v>0.39795918367346927</v>
      </c>
      <c r="AG67" s="59">
        <f t="shared" si="52"/>
        <v>-0.21476510067114096</v>
      </c>
      <c r="AH67" s="59">
        <f t="shared" si="52"/>
        <v>0.19266055045871555</v>
      </c>
      <c r="AI67" s="59">
        <f t="shared" si="52"/>
        <v>0.24752475247524752</v>
      </c>
      <c r="AJ67" s="59">
        <f t="shared" si="52"/>
        <v>-1.4598540145985384E-2</v>
      </c>
      <c r="AK67" s="59">
        <f t="shared" si="52"/>
        <v>0.17948717948717952</v>
      </c>
      <c r="AL67" s="59">
        <f t="shared" si="52"/>
        <v>-9.2307692307692202E-2</v>
      </c>
      <c r="AM67" s="59">
        <f t="shared" si="52"/>
        <v>2.3809523809523947E-2</v>
      </c>
      <c r="AN67" s="59">
        <f t="shared" si="52"/>
        <v>-6.6666666666666652E-2</v>
      </c>
      <c r="AO67" s="59">
        <f t="shared" si="52"/>
        <v>3.6231884057970953E-2</v>
      </c>
      <c r="AP67" s="59">
        <f t="shared" si="52"/>
        <v>-8.4745762711865291E-3</v>
      </c>
      <c r="AQ67" s="59">
        <f t="shared" si="52"/>
        <v>-2.3255813953488413E-2</v>
      </c>
      <c r="AR67" s="59">
        <f t="shared" si="52"/>
        <v>-0.12698412698412698</v>
      </c>
      <c r="BA67" s="53" t="s">
        <v>68</v>
      </c>
      <c r="BB67" s="59"/>
      <c r="BC67" s="59">
        <f t="shared" ref="BC67:BE72" si="53">BC59/BB59-1</f>
        <v>0.11597374179431075</v>
      </c>
      <c r="BD67" s="59">
        <f t="shared" si="53"/>
        <v>1.9607843137254832E-2</v>
      </c>
      <c r="BE67" s="59">
        <f t="shared" si="53"/>
        <v>-1.5384615384615441E-2</v>
      </c>
    </row>
    <row r="68" spans="1:57" ht="15">
      <c r="A68" s="53" t="s">
        <v>66</v>
      </c>
      <c r="B68" s="53"/>
      <c r="C68" s="53"/>
      <c r="D68" s="53"/>
      <c r="E68" s="53"/>
      <c r="F68" s="59">
        <f t="shared" si="50"/>
        <v>-0.40384615384615385</v>
      </c>
      <c r="G68" s="59">
        <f t="shared" si="50"/>
        <v>3.5263157894736841</v>
      </c>
      <c r="H68" s="59">
        <f t="shared" si="50"/>
        <v>1.0833333333333335</v>
      </c>
      <c r="I68" s="59">
        <f t="shared" si="50"/>
        <v>2.9391304347826086</v>
      </c>
      <c r="J68" s="59">
        <f t="shared" si="50"/>
        <v>0.37096774193548376</v>
      </c>
      <c r="K68" s="59">
        <f t="shared" si="50"/>
        <v>0.25581395348837233</v>
      </c>
      <c r="L68" s="59">
        <f t="shared" si="50"/>
        <v>9.5384615384615401E-2</v>
      </c>
      <c r="M68" s="59">
        <f t="shared" si="50"/>
        <v>-0.32671081677704195</v>
      </c>
      <c r="N68" s="59">
        <f t="shared" si="50"/>
        <v>0.21470588235294108</v>
      </c>
      <c r="O68" s="59">
        <f t="shared" si="50"/>
        <v>-0.1157407407407407</v>
      </c>
      <c r="P68" s="59">
        <f t="shared" si="51"/>
        <v>-1.966292134831471E-2</v>
      </c>
      <c r="Q68" s="59">
        <f t="shared" si="51"/>
        <v>-5.9016393442622994E-2</v>
      </c>
      <c r="R68" s="59">
        <f t="shared" si="51"/>
        <v>-0.18644067796610164</v>
      </c>
      <c r="S68" s="59">
        <f t="shared" si="51"/>
        <v>-0.22513089005235609</v>
      </c>
      <c r="T68" s="59">
        <f t="shared" si="51"/>
        <v>-0.27507163323782235</v>
      </c>
      <c r="U68" s="59">
        <f t="shared" si="51"/>
        <v>0.14285714285714279</v>
      </c>
      <c r="V68" s="59">
        <f t="shared" si="51"/>
        <v>-0.30654761904761907</v>
      </c>
      <c r="W68" s="59">
        <f t="shared" si="51"/>
        <v>4.3918918918918859E-2</v>
      </c>
      <c r="X68" s="59">
        <f t="shared" si="51"/>
        <v>-0.19367588932806334</v>
      </c>
      <c r="Y68" s="59">
        <f t="shared" si="51"/>
        <v>-0.61585365853658536</v>
      </c>
      <c r="Z68" s="53"/>
      <c r="AA68" s="53" t="s">
        <v>66</v>
      </c>
      <c r="AB68" s="59"/>
      <c r="AC68" s="59"/>
      <c r="AD68" s="59"/>
      <c r="AE68" s="59"/>
      <c r="AF68" s="59">
        <f t="shared" si="52"/>
        <v>-0.48</v>
      </c>
      <c r="AG68" s="59">
        <f t="shared" si="52"/>
        <v>-0.38709677419354849</v>
      </c>
      <c r="AH68" s="59">
        <f t="shared" si="52"/>
        <v>-0.38095238095238093</v>
      </c>
      <c r="AI68" s="59">
        <f t="shared" si="52"/>
        <v>-7.6923076923076983E-2</v>
      </c>
      <c r="AJ68" s="59">
        <f t="shared" si="52"/>
        <v>0.15384615384615374</v>
      </c>
      <c r="AK68" s="59">
        <f t="shared" si="52"/>
        <v>-0.36842105263157898</v>
      </c>
      <c r="AL68" s="59">
        <f t="shared" si="52"/>
        <v>5.9999999999999991</v>
      </c>
      <c r="AM68" s="59">
        <f t="shared" si="52"/>
        <v>6.5</v>
      </c>
      <c r="AN68" s="59">
        <f t="shared" si="52"/>
        <v>5.8666666666666671</v>
      </c>
      <c r="AO68" s="59">
        <f t="shared" si="52"/>
        <v>7.3333333333333339</v>
      </c>
      <c r="AP68" s="59">
        <f t="shared" si="52"/>
        <v>4.3956043956044022E-2</v>
      </c>
      <c r="AQ68" s="59">
        <f t="shared" si="52"/>
        <v>0.5</v>
      </c>
      <c r="AR68" s="59">
        <f t="shared" si="52"/>
        <v>0.34951456310679596</v>
      </c>
      <c r="BA68" s="53" t="s">
        <v>66</v>
      </c>
      <c r="BB68" s="59"/>
      <c r="BC68" s="59">
        <f t="shared" si="53"/>
        <v>-0.3666666666666667</v>
      </c>
      <c r="BD68" s="59">
        <f t="shared" si="53"/>
        <v>2.6491228070175437</v>
      </c>
      <c r="BE68" s="59">
        <f t="shared" si="53"/>
        <v>1.0817307692307692</v>
      </c>
    </row>
    <row r="69" spans="1:57" ht="15">
      <c r="A69" s="53" t="s">
        <v>98</v>
      </c>
      <c r="B69" s="53"/>
      <c r="C69" s="53"/>
      <c r="D69" s="53"/>
      <c r="E69" s="53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3"/>
      <c r="AA69" s="53" t="s">
        <v>98</v>
      </c>
      <c r="AB69" s="59"/>
      <c r="AC69" s="59"/>
      <c r="AD69" s="59"/>
      <c r="AE69" s="59"/>
      <c r="AF69" s="59">
        <f t="shared" si="52"/>
        <v>2.2727272727272725</v>
      </c>
      <c r="AG69" s="59">
        <f t="shared" si="52"/>
        <v>1.0384615384615388</v>
      </c>
      <c r="AH69" s="59">
        <f t="shared" si="52"/>
        <v>0.67132867132867124</v>
      </c>
      <c r="AI69" s="59">
        <f t="shared" si="52"/>
        <v>1.3493150684931505</v>
      </c>
      <c r="AJ69" s="59">
        <f t="shared" si="52"/>
        <v>4.3650793650793718E-2</v>
      </c>
      <c r="AK69" s="59">
        <f t="shared" si="52"/>
        <v>-0.10062893081761004</v>
      </c>
      <c r="AL69" s="59">
        <f t="shared" si="52"/>
        <v>-3.34728033472802E-2</v>
      </c>
      <c r="AM69" s="59">
        <f t="shared" si="52"/>
        <v>-0.36151603498542273</v>
      </c>
      <c r="AN69" s="59">
        <f t="shared" si="52"/>
        <v>-0.33460076045627374</v>
      </c>
      <c r="AO69" s="59">
        <f t="shared" si="52"/>
        <v>-8.7412587412587395E-2</v>
      </c>
      <c r="AP69" s="59">
        <f t="shared" si="52"/>
        <v>0</v>
      </c>
      <c r="AQ69" s="59">
        <f t="shared" si="52"/>
        <v>0.23287671232876717</v>
      </c>
      <c r="AR69" s="59">
        <f t="shared" si="52"/>
        <v>0.27428571428571424</v>
      </c>
      <c r="BA69" s="53" t="s">
        <v>98</v>
      </c>
      <c r="BB69" s="59"/>
      <c r="BC69" s="59">
        <f t="shared" si="53"/>
        <v>1.2068965517241379</v>
      </c>
      <c r="BD69" s="59">
        <f t="shared" si="53"/>
        <v>-0.1328125</v>
      </c>
      <c r="BE69" s="59">
        <f t="shared" si="53"/>
        <v>-6.2062062062062107E-2</v>
      </c>
    </row>
    <row r="70" spans="1:57" ht="15">
      <c r="A70" s="53" t="s">
        <v>84</v>
      </c>
      <c r="B70" s="53"/>
      <c r="C70" s="53"/>
      <c r="D70" s="53"/>
      <c r="E70" s="53"/>
      <c r="F70" s="59">
        <f t="shared" ref="F70:O72" si="54">F62/B62-1</f>
        <v>-0.18968133535660103</v>
      </c>
      <c r="G70" s="59">
        <f t="shared" si="54"/>
        <v>-0.29306313328137179</v>
      </c>
      <c r="H70" s="59">
        <f t="shared" si="54"/>
        <v>-0.20822837951301421</v>
      </c>
      <c r="I70" s="59">
        <f t="shared" si="54"/>
        <v>-0.19669551534225016</v>
      </c>
      <c r="J70" s="59">
        <f t="shared" si="54"/>
        <v>-0.22097378277153557</v>
      </c>
      <c r="K70" s="59">
        <f t="shared" si="54"/>
        <v>-0.13781697905181922</v>
      </c>
      <c r="L70" s="59">
        <f t="shared" si="54"/>
        <v>-3.2873806998939492E-2</v>
      </c>
      <c r="M70" s="59">
        <f t="shared" si="54"/>
        <v>7.149853085210589E-2</v>
      </c>
      <c r="N70" s="59">
        <f t="shared" si="54"/>
        <v>2.2836538461538325E-2</v>
      </c>
      <c r="O70" s="59">
        <f t="shared" si="54"/>
        <v>0.37340153452685421</v>
      </c>
      <c r="P70" s="59">
        <f t="shared" ref="P70:Y72" si="55">P62/L62-1</f>
        <v>0.29385964912280693</v>
      </c>
      <c r="Q70" s="59">
        <f t="shared" si="55"/>
        <v>0.18464351005484447</v>
      </c>
      <c r="R70" s="59">
        <f t="shared" si="55"/>
        <v>0.68860164512338429</v>
      </c>
      <c r="S70" s="59">
        <f t="shared" si="55"/>
        <v>-0.32216014897579148</v>
      </c>
      <c r="T70" s="59">
        <f t="shared" si="55"/>
        <v>0.17796610169491522</v>
      </c>
      <c r="U70" s="59">
        <f t="shared" si="55"/>
        <v>0.30787037037037046</v>
      </c>
      <c r="V70" s="59">
        <f t="shared" si="55"/>
        <v>0.30410577592206001</v>
      </c>
      <c r="W70" s="59">
        <f t="shared" si="55"/>
        <v>1.2596153846153846</v>
      </c>
      <c r="X70" s="59">
        <f t="shared" si="55"/>
        <v>0.11151079136690645</v>
      </c>
      <c r="Y70" s="59">
        <f t="shared" si="55"/>
        <v>-0.16460176991150444</v>
      </c>
      <c r="Z70" s="53"/>
      <c r="AA70" s="53" t="s">
        <v>84</v>
      </c>
      <c r="AB70" s="59"/>
      <c r="AC70" s="59"/>
      <c r="AD70" s="59"/>
      <c r="AE70" s="59"/>
      <c r="AF70" s="59">
        <f t="shared" si="52"/>
        <v>-0.15135135135135136</v>
      </c>
      <c r="AG70" s="59">
        <f t="shared" si="52"/>
        <v>-3.0864197530864224E-2</v>
      </c>
      <c r="AH70" s="59">
        <f t="shared" si="52"/>
        <v>0.4966887417218544</v>
      </c>
      <c r="AI70" s="59">
        <f t="shared" si="52"/>
        <v>0.54285714285714293</v>
      </c>
      <c r="AJ70" s="59">
        <f t="shared" si="52"/>
        <v>0.58598726114649691</v>
      </c>
      <c r="AK70" s="59">
        <f t="shared" si="52"/>
        <v>0.59235668789808926</v>
      </c>
      <c r="AL70" s="59">
        <f t="shared" si="52"/>
        <v>-0.19469026548672574</v>
      </c>
      <c r="AM70" s="59">
        <f t="shared" si="52"/>
        <v>2.314814814814814E-2</v>
      </c>
      <c r="AN70" s="59">
        <f t="shared" si="52"/>
        <v>-2.4096385542168641E-2</v>
      </c>
      <c r="AO70" s="59">
        <f t="shared" si="52"/>
        <v>8.4000000000000075E-2</v>
      </c>
      <c r="AP70" s="59">
        <f t="shared" si="52"/>
        <v>0.25824175824175821</v>
      </c>
      <c r="AQ70" s="59">
        <f t="shared" si="52"/>
        <v>0.67873303167420818</v>
      </c>
      <c r="AR70" s="59">
        <f t="shared" si="52"/>
        <v>0.30452674897119336</v>
      </c>
      <c r="BA70" s="53" t="s">
        <v>84</v>
      </c>
      <c r="BB70" s="59"/>
      <c r="BC70" s="59">
        <f t="shared" si="53"/>
        <v>0.18495297805642608</v>
      </c>
      <c r="BD70" s="59">
        <f t="shared" si="53"/>
        <v>0.19312169312169303</v>
      </c>
      <c r="BE70" s="59">
        <f t="shared" si="53"/>
        <v>0.23503325942350362</v>
      </c>
    </row>
    <row r="71" spans="1:57" ht="15">
      <c r="A71" s="53" t="s">
        <v>76</v>
      </c>
      <c r="B71" s="53"/>
      <c r="C71" s="53"/>
      <c r="D71" s="53"/>
      <c r="E71" s="53"/>
      <c r="F71" s="59">
        <f t="shared" si="54"/>
        <v>0.67567567567567566</v>
      </c>
      <c r="G71" s="59">
        <f t="shared" si="54"/>
        <v>0.73239436619718323</v>
      </c>
      <c r="H71" s="59">
        <f t="shared" si="54"/>
        <v>0.17692307692307696</v>
      </c>
      <c r="I71" s="59">
        <f t="shared" si="54"/>
        <v>1.7307692307692308</v>
      </c>
      <c r="J71" s="59">
        <f t="shared" si="54"/>
        <v>0.29838709677419373</v>
      </c>
      <c r="K71" s="59">
        <f t="shared" si="54"/>
        <v>2.2357723577235769</v>
      </c>
      <c r="L71" s="59">
        <f t="shared" si="54"/>
        <v>2.0261437908496727</v>
      </c>
      <c r="M71" s="59">
        <f t="shared" si="54"/>
        <v>0.460093896713615</v>
      </c>
      <c r="N71" s="59">
        <f t="shared" si="54"/>
        <v>1.4409937888198754</v>
      </c>
      <c r="O71" s="59">
        <f t="shared" si="54"/>
        <v>0.3869346733668344</v>
      </c>
      <c r="P71" s="59">
        <f t="shared" si="55"/>
        <v>8.6393088552915831E-2</v>
      </c>
      <c r="Q71" s="59">
        <f t="shared" si="55"/>
        <v>0.31832797427652726</v>
      </c>
      <c r="R71" s="59">
        <f t="shared" si="55"/>
        <v>0.66157760814249378</v>
      </c>
      <c r="S71" s="59">
        <f t="shared" si="55"/>
        <v>-0.16304347826086951</v>
      </c>
      <c r="T71" s="59">
        <f t="shared" si="55"/>
        <v>0.60636182902584501</v>
      </c>
      <c r="U71" s="59">
        <f t="shared" si="55"/>
        <v>1.7024390243902436</v>
      </c>
      <c r="V71" s="59">
        <f t="shared" si="55"/>
        <v>0.29249617151607987</v>
      </c>
      <c r="W71" s="59">
        <f t="shared" si="55"/>
        <v>2.5476190476190474</v>
      </c>
      <c r="X71" s="59">
        <f t="shared" si="55"/>
        <v>0.85148514851485158</v>
      </c>
      <c r="Y71" s="59">
        <f t="shared" si="55"/>
        <v>0.35830324909747291</v>
      </c>
      <c r="Z71" s="53"/>
      <c r="AA71" s="53" t="s">
        <v>76</v>
      </c>
      <c r="AB71" s="59"/>
      <c r="AC71" s="59"/>
      <c r="AD71" s="59"/>
      <c r="AE71" s="59"/>
      <c r="AF71" s="59">
        <f t="shared" si="52"/>
        <v>0.49999999999999978</v>
      </c>
      <c r="AG71" s="59">
        <f t="shared" si="52"/>
        <v>0.19999999999999996</v>
      </c>
      <c r="AH71" s="59">
        <f t="shared" si="52"/>
        <v>2.666666666666667</v>
      </c>
      <c r="AI71" s="59">
        <f t="shared" si="52"/>
        <v>2.3333333333333335</v>
      </c>
      <c r="AJ71" s="59">
        <f t="shared" si="52"/>
        <v>0.66666666666666674</v>
      </c>
      <c r="AK71" s="59">
        <f t="shared" si="52"/>
        <v>0.5</v>
      </c>
      <c r="AL71" s="59">
        <f t="shared" si="52"/>
        <v>0</v>
      </c>
      <c r="AM71" s="59">
        <f t="shared" si="52"/>
        <v>0.10000000000000009</v>
      </c>
      <c r="AN71" s="59">
        <f t="shared" si="52"/>
        <v>-9.9999999999999978E-2</v>
      </c>
      <c r="AO71" s="59">
        <f t="shared" si="52"/>
        <v>0</v>
      </c>
      <c r="AP71" s="59">
        <f t="shared" si="52"/>
        <v>-9.0909090909090939E-2</v>
      </c>
      <c r="AQ71" s="59">
        <f t="shared" si="52"/>
        <v>0</v>
      </c>
      <c r="AR71" s="59">
        <f t="shared" si="52"/>
        <v>-0.11111111111111105</v>
      </c>
      <c r="BA71" s="53" t="s">
        <v>76</v>
      </c>
      <c r="BB71" s="59"/>
      <c r="BC71" s="59">
        <f t="shared" si="53"/>
        <v>1.1999999999999997</v>
      </c>
      <c r="BD71" s="59">
        <f t="shared" si="53"/>
        <v>0.24242424242424243</v>
      </c>
      <c r="BE71" s="59">
        <f t="shared" si="53"/>
        <v>-4.8780487804877981E-2</v>
      </c>
    </row>
    <row r="72" spans="1:57" ht="15">
      <c r="A72" s="85" t="s">
        <v>77</v>
      </c>
      <c r="B72" s="53"/>
      <c r="C72" s="53"/>
      <c r="D72" s="53"/>
      <c r="E72" s="53"/>
      <c r="F72" s="86">
        <f t="shared" si="54"/>
        <v>-0.14515027322404372</v>
      </c>
      <c r="G72" s="86">
        <f t="shared" si="54"/>
        <v>0.14618834080717491</v>
      </c>
      <c r="H72" s="86">
        <f t="shared" si="54"/>
        <v>-8.3610926049300316E-2</v>
      </c>
      <c r="I72" s="86">
        <f t="shared" si="54"/>
        <v>0.35892586989410002</v>
      </c>
      <c r="J72" s="86">
        <f t="shared" si="54"/>
        <v>5.2736715940870926E-2</v>
      </c>
      <c r="K72" s="86">
        <f t="shared" si="54"/>
        <v>0.17449139280125192</v>
      </c>
      <c r="L72" s="86">
        <f t="shared" si="54"/>
        <v>0.23191566703017075</v>
      </c>
      <c r="M72" s="86">
        <f t="shared" si="54"/>
        <v>-4.9819092680211563E-2</v>
      </c>
      <c r="N72" s="86">
        <f t="shared" si="54"/>
        <v>0.13017077798861476</v>
      </c>
      <c r="O72" s="86">
        <f t="shared" si="54"/>
        <v>0.13590939373750843</v>
      </c>
      <c r="P72" s="86">
        <f t="shared" si="55"/>
        <v>-7.1702567128946515E-2</v>
      </c>
      <c r="Q72" s="86">
        <f t="shared" si="55"/>
        <v>-8.7287639132981765E-2</v>
      </c>
      <c r="R72" s="86">
        <f t="shared" si="55"/>
        <v>0.2924781732706514</v>
      </c>
      <c r="S72" s="86">
        <f t="shared" si="55"/>
        <v>-0.33577712609970678</v>
      </c>
      <c r="T72" s="86">
        <f t="shared" si="55"/>
        <v>0.12078830260648443</v>
      </c>
      <c r="U72" s="86">
        <f t="shared" si="55"/>
        <v>0.47304236200256722</v>
      </c>
      <c r="V72" s="86">
        <f t="shared" si="55"/>
        <v>2.3642504546635523E-2</v>
      </c>
      <c r="W72" s="86">
        <f t="shared" si="55"/>
        <v>1.2520971302428259</v>
      </c>
      <c r="X72" s="86">
        <f t="shared" si="55"/>
        <v>0.23567782189449793</v>
      </c>
      <c r="Y72" s="86">
        <f t="shared" si="55"/>
        <v>-0.11394335511982578</v>
      </c>
      <c r="Z72" s="53"/>
      <c r="AA72" s="85" t="s">
        <v>77</v>
      </c>
      <c r="AB72" s="86"/>
      <c r="AC72" s="86"/>
      <c r="AD72" s="86"/>
      <c r="AE72" s="86"/>
      <c r="AF72" s="86">
        <f t="shared" si="52"/>
        <v>0.44987146529562994</v>
      </c>
      <c r="AG72" s="86">
        <f t="shared" si="52"/>
        <v>0.22664015904572588</v>
      </c>
      <c r="AH72" s="86">
        <f t="shared" si="52"/>
        <v>0.44964871194379397</v>
      </c>
      <c r="AI72" s="86">
        <f t="shared" si="52"/>
        <v>0.75870646766169103</v>
      </c>
      <c r="AJ72" s="86">
        <f t="shared" si="52"/>
        <v>0.19148936170212738</v>
      </c>
      <c r="AK72" s="86">
        <f t="shared" si="52"/>
        <v>0.12641815235008091</v>
      </c>
      <c r="AL72" s="86">
        <f t="shared" si="52"/>
        <v>2.2617124394184174E-2</v>
      </c>
      <c r="AM72" s="86">
        <f t="shared" si="52"/>
        <v>-5.2333804809052142E-2</v>
      </c>
      <c r="AN72" s="86">
        <f t="shared" si="52"/>
        <v>-2.3809523809523503E-2</v>
      </c>
      <c r="AO72" s="86">
        <f t="shared" si="52"/>
        <v>0.12805755395683471</v>
      </c>
      <c r="AP72" s="86">
        <f t="shared" si="52"/>
        <v>7.7409162717219315E-2</v>
      </c>
      <c r="AQ72" s="86">
        <f t="shared" si="52"/>
        <v>0.36268656716417902</v>
      </c>
      <c r="AR72" s="86">
        <f t="shared" si="52"/>
        <v>0.21493902439024382</v>
      </c>
      <c r="BA72" s="85" t="s">
        <v>77</v>
      </c>
      <c r="BB72" s="86"/>
      <c r="BC72" s="86">
        <f t="shared" si="53"/>
        <v>0.45644599303135891</v>
      </c>
      <c r="BD72" s="86">
        <f t="shared" si="53"/>
        <v>6.4593301435406758E-2</v>
      </c>
      <c r="BE72" s="86">
        <f t="shared" si="53"/>
        <v>0.13670411985018727</v>
      </c>
    </row>
    <row r="73" spans="1:57" ht="15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BA73" s="53"/>
      <c r="BB73" s="53"/>
      <c r="BC73" s="53"/>
      <c r="BD73" s="53"/>
      <c r="BE73" s="53"/>
    </row>
    <row r="74" spans="1:57" ht="15">
      <c r="A74" s="85" t="s">
        <v>80</v>
      </c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85" t="s">
        <v>80</v>
      </c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BA74" s="85"/>
      <c r="BB74" s="53"/>
      <c r="BC74" s="53"/>
      <c r="BD74" s="53"/>
      <c r="BE74" s="53"/>
    </row>
    <row r="75" spans="1:57" ht="15">
      <c r="A75" s="53" t="s">
        <v>68</v>
      </c>
      <c r="B75" s="53"/>
      <c r="C75" s="59">
        <f t="shared" ref="C75:Y75" si="56">C59/B59-1</f>
        <v>-0.2857142857142857</v>
      </c>
      <c r="D75" s="59">
        <f t="shared" si="56"/>
        <v>0.90625</v>
      </c>
      <c r="E75" s="59">
        <f t="shared" si="56"/>
        <v>-0.22622950819672127</v>
      </c>
      <c r="F75" s="59">
        <f t="shared" si="56"/>
        <v>-9.9152542372881403E-2</v>
      </c>
      <c r="G75" s="59">
        <f t="shared" si="56"/>
        <v>0.11194731890874898</v>
      </c>
      <c r="H75" s="59">
        <f t="shared" si="56"/>
        <v>0.1252115059221659</v>
      </c>
      <c r="I75" s="59">
        <f t="shared" si="56"/>
        <v>0.43308270676691718</v>
      </c>
      <c r="J75" s="59">
        <f t="shared" si="56"/>
        <v>-0.31689401888772306</v>
      </c>
      <c r="K75" s="59">
        <f t="shared" si="56"/>
        <v>6.7588325652841785E-2</v>
      </c>
      <c r="L75" s="59">
        <f t="shared" si="56"/>
        <v>0.19280575539568345</v>
      </c>
      <c r="M75" s="59">
        <f t="shared" si="56"/>
        <v>2.7744270205066313E-2</v>
      </c>
      <c r="N75" s="59">
        <f t="shared" si="56"/>
        <v>-0.22476525821596249</v>
      </c>
      <c r="O75" s="59">
        <f t="shared" si="56"/>
        <v>6.1317183951551835E-2</v>
      </c>
      <c r="P75" s="59">
        <f t="shared" si="56"/>
        <v>-0.20542082738944356</v>
      </c>
      <c r="Q75" s="59">
        <f t="shared" si="56"/>
        <v>8.0789946140034097E-3</v>
      </c>
      <c r="R75" s="59">
        <f t="shared" si="56"/>
        <v>0.26714158504007135</v>
      </c>
      <c r="S75" s="59">
        <f t="shared" si="56"/>
        <v>-0.45326774420238936</v>
      </c>
      <c r="T75" s="59">
        <f t="shared" si="56"/>
        <v>0.38046272493573285</v>
      </c>
      <c r="U75" s="59">
        <f t="shared" si="56"/>
        <v>0.35940409683426444</v>
      </c>
      <c r="V75" s="59">
        <f t="shared" si="56"/>
        <v>-0.32260273972602738</v>
      </c>
      <c r="W75" s="59">
        <f t="shared" si="56"/>
        <v>0.52477249747219412</v>
      </c>
      <c r="X75" s="59">
        <f t="shared" si="56"/>
        <v>-0.26326259946949615</v>
      </c>
      <c r="Y75" s="59">
        <f t="shared" si="56"/>
        <v>-8.100810081008103E-2</v>
      </c>
      <c r="Z75" s="53"/>
      <c r="AA75" s="53" t="s">
        <v>68</v>
      </c>
      <c r="AB75" s="59"/>
      <c r="AC75" s="59">
        <f t="shared" ref="AC75:AJ80" si="57">AC59/AB59-1</f>
        <v>0.52040816326530615</v>
      </c>
      <c r="AD75" s="59">
        <f t="shared" si="57"/>
        <v>-0.26845637583892612</v>
      </c>
      <c r="AE75" s="59">
        <f t="shared" si="57"/>
        <v>-7.3394495412844152E-2</v>
      </c>
      <c r="AF75" s="59">
        <f t="shared" si="57"/>
        <v>0.35643564356435631</v>
      </c>
      <c r="AG75" s="59">
        <f t="shared" si="57"/>
        <v>-0.14598540145985406</v>
      </c>
      <c r="AH75" s="59">
        <f t="shared" si="57"/>
        <v>0.11111111111111116</v>
      </c>
      <c r="AI75" s="59">
        <f t="shared" si="57"/>
        <v>-3.0769230769230771E-2</v>
      </c>
      <c r="AJ75" s="59">
        <f t="shared" si="57"/>
        <v>7.1428571428571397E-2</v>
      </c>
      <c r="AK75" s="59">
        <f t="shared" ref="AK75:AR75" si="58">AK59/AJ59-1</f>
        <v>2.2222222222222365E-2</v>
      </c>
      <c r="AL75" s="59">
        <f t="shared" si="58"/>
        <v>-0.14492753623188404</v>
      </c>
      <c r="AM75" s="59">
        <f t="shared" si="58"/>
        <v>9.3220338983050821E-2</v>
      </c>
      <c r="AN75" s="59">
        <f t="shared" si="58"/>
        <v>-2.3255813953488413E-2</v>
      </c>
      <c r="AO75" s="59">
        <f t="shared" si="58"/>
        <v>0.13492063492063511</v>
      </c>
      <c r="AP75" s="59">
        <f t="shared" si="58"/>
        <v>-0.18181818181818188</v>
      </c>
      <c r="AQ75" s="59">
        <f t="shared" si="58"/>
        <v>7.6923076923076872E-2</v>
      </c>
      <c r="AR75" s="59">
        <f t="shared" si="58"/>
        <v>-0.12698412698412698</v>
      </c>
      <c r="BA75" s="53"/>
      <c r="BB75" s="59"/>
      <c r="BC75" s="59"/>
      <c r="BD75" s="59"/>
      <c r="BE75" s="59"/>
    </row>
    <row r="76" spans="1:57" ht="15">
      <c r="A76" s="53" t="s">
        <v>66</v>
      </c>
      <c r="B76" s="53"/>
      <c r="C76" s="59">
        <f t="shared" ref="C76:Y76" si="59">C60/B60-1</f>
        <v>-0.81730769230769229</v>
      </c>
      <c r="D76" s="59">
        <f t="shared" si="59"/>
        <v>1.0526315789473686</v>
      </c>
      <c r="E76" s="59">
        <f t="shared" si="59"/>
        <v>-0.26282051282051277</v>
      </c>
      <c r="F76" s="59">
        <f t="shared" si="59"/>
        <v>1.1565217391304348</v>
      </c>
      <c r="G76" s="59">
        <f t="shared" si="59"/>
        <v>0.38709677419354827</v>
      </c>
      <c r="H76" s="59">
        <f t="shared" si="59"/>
        <v>-5.5232558139534871E-2</v>
      </c>
      <c r="I76" s="59">
        <f t="shared" si="59"/>
        <v>0.39384615384615373</v>
      </c>
      <c r="J76" s="59">
        <f t="shared" si="59"/>
        <v>-0.24944812362030899</v>
      </c>
      <c r="K76" s="59">
        <f t="shared" si="59"/>
        <v>0.2705882352941178</v>
      </c>
      <c r="L76" s="59">
        <f t="shared" si="59"/>
        <v>-0.17592592592592593</v>
      </c>
      <c r="M76" s="59">
        <f t="shared" si="59"/>
        <v>-0.14325842696629221</v>
      </c>
      <c r="N76" s="59">
        <f t="shared" si="59"/>
        <v>0.35409836065573752</v>
      </c>
      <c r="O76" s="59">
        <f t="shared" si="59"/>
        <v>-7.5060532687651227E-2</v>
      </c>
      <c r="P76" s="59">
        <f t="shared" si="59"/>
        <v>-8.6387434554973885E-2</v>
      </c>
      <c r="Q76" s="59">
        <f t="shared" si="59"/>
        <v>-0.17765042979942691</v>
      </c>
      <c r="R76" s="59">
        <f t="shared" si="59"/>
        <v>0.17073170731707332</v>
      </c>
      <c r="S76" s="59">
        <f t="shared" si="59"/>
        <v>-0.11904761904761907</v>
      </c>
      <c r="T76" s="59">
        <f t="shared" si="59"/>
        <v>-0.14527027027027029</v>
      </c>
      <c r="U76" s="59">
        <f t="shared" si="59"/>
        <v>0.29644268774703542</v>
      </c>
      <c r="V76" s="59">
        <f t="shared" si="59"/>
        <v>-0.28963414634146334</v>
      </c>
      <c r="W76" s="59">
        <f t="shared" si="59"/>
        <v>0.32618025751072954</v>
      </c>
      <c r="X76" s="59">
        <f t="shared" si="59"/>
        <v>-0.33980582524271841</v>
      </c>
      <c r="Y76" s="59">
        <f t="shared" si="59"/>
        <v>-0.38235294117647056</v>
      </c>
      <c r="Z76" s="53"/>
      <c r="AA76" s="53" t="s">
        <v>66</v>
      </c>
      <c r="AB76" s="59"/>
      <c r="AC76" s="59">
        <f t="shared" si="57"/>
        <v>0.24</v>
      </c>
      <c r="AD76" s="59">
        <f t="shared" si="57"/>
        <v>-0.32258064516129026</v>
      </c>
      <c r="AE76" s="59">
        <f t="shared" si="57"/>
        <v>-0.38095238095238093</v>
      </c>
      <c r="AF76" s="59">
        <f t="shared" si="57"/>
        <v>0</v>
      </c>
      <c r="AG76" s="59">
        <f t="shared" si="57"/>
        <v>0.46153846153846145</v>
      </c>
      <c r="AH76" s="59">
        <f t="shared" si="57"/>
        <v>-0.31578947368421051</v>
      </c>
      <c r="AI76" s="59">
        <f t="shared" si="57"/>
        <v>-7.6923076923076983E-2</v>
      </c>
      <c r="AJ76" s="59">
        <f t="shared" si="57"/>
        <v>0.25</v>
      </c>
      <c r="AK76" s="59">
        <f t="shared" ref="AK76:AR76" si="60">AK60/AJ60-1</f>
        <v>-0.20000000000000007</v>
      </c>
      <c r="AL76" s="59">
        <f t="shared" si="60"/>
        <v>6.583333333333333</v>
      </c>
      <c r="AM76" s="59">
        <f t="shared" si="60"/>
        <v>-1.098901098901095E-2</v>
      </c>
      <c r="AN76" s="59">
        <f t="shared" si="60"/>
        <v>0.1444444444444446</v>
      </c>
      <c r="AO76" s="59">
        <f t="shared" si="60"/>
        <v>-2.9126213592233108E-2</v>
      </c>
      <c r="AP76" s="59">
        <f t="shared" si="60"/>
        <v>-5.0000000000000044E-2</v>
      </c>
      <c r="AQ76" s="59">
        <f t="shared" si="60"/>
        <v>0.42105263157894735</v>
      </c>
      <c r="AR76" s="59">
        <f t="shared" si="60"/>
        <v>2.9629629629629672E-2</v>
      </c>
      <c r="BA76" s="53"/>
      <c r="BB76" s="59"/>
      <c r="BC76" s="59"/>
      <c r="BD76" s="59"/>
      <c r="BE76" s="59"/>
    </row>
    <row r="77" spans="1:57" ht="15">
      <c r="A77" s="53" t="s">
        <v>98</v>
      </c>
      <c r="B77" s="53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3"/>
      <c r="AA77" s="53" t="s">
        <v>98</v>
      </c>
      <c r="AB77" s="59"/>
      <c r="AC77" s="59">
        <f t="shared" si="57"/>
        <v>1.0259740259740258</v>
      </c>
      <c r="AD77" s="59">
        <f t="shared" si="57"/>
        <v>-8.3333333333333259E-2</v>
      </c>
      <c r="AE77" s="59">
        <f t="shared" si="57"/>
        <v>2.0979020979020824E-2</v>
      </c>
      <c r="AF77" s="59">
        <f t="shared" si="57"/>
        <v>0.72602739726027399</v>
      </c>
      <c r="AG77" s="59">
        <f t="shared" si="57"/>
        <v>0.26190476190476186</v>
      </c>
      <c r="AH77" s="59">
        <f t="shared" si="57"/>
        <v>-0.2484276729559749</v>
      </c>
      <c r="AI77" s="59">
        <f t="shared" si="57"/>
        <v>0.43514644351464438</v>
      </c>
      <c r="AJ77" s="59">
        <f t="shared" si="57"/>
        <v>-0.23323615160349842</v>
      </c>
      <c r="AK77" s="59">
        <f t="shared" ref="AK77:AR77" si="61">AK61/AJ61-1</f>
        <v>8.7452471482889704E-2</v>
      </c>
      <c r="AL77" s="59">
        <f t="shared" si="61"/>
        <v>-0.19230769230769229</v>
      </c>
      <c r="AM77" s="59">
        <f t="shared" si="61"/>
        <v>-5.1948051948052076E-2</v>
      </c>
      <c r="AN77" s="59">
        <f t="shared" si="61"/>
        <v>-0.20091324200913241</v>
      </c>
      <c r="AO77" s="59">
        <f t="shared" si="61"/>
        <v>0.49142857142857155</v>
      </c>
      <c r="AP77" s="59">
        <f t="shared" si="61"/>
        <v>-0.11494252873563215</v>
      </c>
      <c r="AQ77" s="59">
        <f t="shared" si="61"/>
        <v>0.16883116883116878</v>
      </c>
      <c r="AR77" s="59">
        <f t="shared" si="61"/>
        <v>-0.17407407407407405</v>
      </c>
      <c r="BA77" s="53"/>
      <c r="BB77" s="59"/>
      <c r="BC77" s="59"/>
      <c r="BD77" s="59"/>
      <c r="BE77" s="59"/>
    </row>
    <row r="78" spans="1:57" ht="15">
      <c r="A78" s="53" t="s">
        <v>84</v>
      </c>
      <c r="B78" s="53"/>
      <c r="C78" s="59">
        <f t="shared" ref="C78:Y78" si="62">C62/B62-1</f>
        <v>-2.6555386949924098E-2</v>
      </c>
      <c r="D78" s="59">
        <f t="shared" si="62"/>
        <v>-7.1706936866718807E-2</v>
      </c>
      <c r="E78" s="59">
        <f t="shared" si="62"/>
        <v>6.7170445004198109E-2</v>
      </c>
      <c r="F78" s="59">
        <f t="shared" si="62"/>
        <v>-0.15971675845790712</v>
      </c>
      <c r="G78" s="59">
        <f t="shared" si="62"/>
        <v>-0.15074906367041196</v>
      </c>
      <c r="H78" s="59">
        <f t="shared" si="62"/>
        <v>3.9691289966923948E-2</v>
      </c>
      <c r="I78" s="59">
        <f t="shared" si="62"/>
        <v>8.2714740190880098E-2</v>
      </c>
      <c r="J78" s="59">
        <f t="shared" si="62"/>
        <v>-0.18511263467189021</v>
      </c>
      <c r="K78" s="59">
        <f t="shared" si="62"/>
        <v>-6.0096153846153855E-2</v>
      </c>
      <c r="L78" s="59">
        <f t="shared" si="62"/>
        <v>0.16624040920716121</v>
      </c>
      <c r="M78" s="59">
        <f t="shared" si="62"/>
        <v>0.19956140350877205</v>
      </c>
      <c r="N78" s="59">
        <f t="shared" si="62"/>
        <v>-0.22212065813528348</v>
      </c>
      <c r="O78" s="59">
        <f t="shared" si="62"/>
        <v>0.26204465334900129</v>
      </c>
      <c r="P78" s="59">
        <f t="shared" si="62"/>
        <v>9.8696461824953285E-2</v>
      </c>
      <c r="Q78" s="59">
        <f t="shared" si="62"/>
        <v>9.8305084745762716E-2</v>
      </c>
      <c r="R78" s="59">
        <f t="shared" si="62"/>
        <v>0.10879629629629628</v>
      </c>
      <c r="S78" s="59">
        <f t="shared" si="62"/>
        <v>-0.49338900487125958</v>
      </c>
      <c r="T78" s="59">
        <f t="shared" si="62"/>
        <v>0.90934065934065944</v>
      </c>
      <c r="U78" s="59">
        <f t="shared" si="62"/>
        <v>0.21942446043165464</v>
      </c>
      <c r="V78" s="59">
        <f t="shared" si="62"/>
        <v>0.10560471976401176</v>
      </c>
      <c r="W78" s="59">
        <f t="shared" si="62"/>
        <v>-0.1221985058697973</v>
      </c>
      <c r="X78" s="59">
        <f t="shared" si="62"/>
        <v>-6.0790273556231011E-2</v>
      </c>
      <c r="Y78" s="59">
        <f t="shared" si="62"/>
        <v>-8.3495145631067968E-2</v>
      </c>
      <c r="Z78" s="53"/>
      <c r="AA78" s="53" t="s">
        <v>84</v>
      </c>
      <c r="AB78" s="59"/>
      <c r="AC78" s="59">
        <f t="shared" si="57"/>
        <v>-0.12432432432432439</v>
      </c>
      <c r="AD78" s="59">
        <f t="shared" si="57"/>
        <v>-6.7901234567901203E-2</v>
      </c>
      <c r="AE78" s="59">
        <f t="shared" si="57"/>
        <v>-7.2847682119205226E-2</v>
      </c>
      <c r="AF78" s="59">
        <f t="shared" si="57"/>
        <v>0.12142857142857144</v>
      </c>
      <c r="AG78" s="59">
        <f t="shared" si="57"/>
        <v>0</v>
      </c>
      <c r="AH78" s="59">
        <f t="shared" si="57"/>
        <v>0.43949044585987274</v>
      </c>
      <c r="AI78" s="59">
        <f t="shared" si="57"/>
        <v>-4.4247787610619427E-2</v>
      </c>
      <c r="AJ78" s="59">
        <f t="shared" si="57"/>
        <v>0.15277777777777768</v>
      </c>
      <c r="AK78" s="59">
        <f t="shared" ref="AK78:AR78" si="63">AK62/AJ62-1</f>
        <v>4.0160642570281624E-3</v>
      </c>
      <c r="AL78" s="59">
        <f t="shared" si="63"/>
        <v>-0.27200000000000002</v>
      </c>
      <c r="AM78" s="59">
        <f t="shared" si="63"/>
        <v>0.21428571428571441</v>
      </c>
      <c r="AN78" s="59">
        <f t="shared" si="63"/>
        <v>9.9547511312217063E-2</v>
      </c>
      <c r="AO78" s="59">
        <f t="shared" si="63"/>
        <v>0.11522633744855959</v>
      </c>
      <c r="AP78" s="59">
        <f t="shared" si="63"/>
        <v>-0.15498154981549828</v>
      </c>
      <c r="AQ78" s="59">
        <f t="shared" si="63"/>
        <v>0.6200873362445416</v>
      </c>
      <c r="AR78" s="59">
        <f t="shared" si="63"/>
        <v>-0.14555256064690036</v>
      </c>
      <c r="BA78" s="53"/>
      <c r="BB78" s="59"/>
      <c r="BC78" s="59"/>
      <c r="BD78" s="59"/>
      <c r="BE78" s="59"/>
    </row>
    <row r="79" spans="1:57" ht="15">
      <c r="A79" s="53" t="s">
        <v>76</v>
      </c>
      <c r="B79" s="53"/>
      <c r="C79" s="59">
        <f t="shared" ref="C79:Y79" si="64">C63/B63-1</f>
        <v>-4.0540540540540682E-2</v>
      </c>
      <c r="D79" s="59">
        <f t="shared" si="64"/>
        <v>0.83098591549295775</v>
      </c>
      <c r="E79" s="59">
        <f t="shared" si="64"/>
        <v>-0.4</v>
      </c>
      <c r="F79" s="59">
        <f t="shared" si="64"/>
        <v>0.58974358974358987</v>
      </c>
      <c r="G79" s="59">
        <f t="shared" si="64"/>
        <v>-8.0645161290322509E-3</v>
      </c>
      <c r="H79" s="59">
        <f t="shared" si="64"/>
        <v>0.24390243902439024</v>
      </c>
      <c r="I79" s="59">
        <f t="shared" si="64"/>
        <v>0.39215686274509798</v>
      </c>
      <c r="J79" s="59">
        <f t="shared" si="64"/>
        <v>-0.244131455399061</v>
      </c>
      <c r="K79" s="59">
        <f t="shared" si="64"/>
        <v>1.4720496894409933</v>
      </c>
      <c r="L79" s="59">
        <f t="shared" si="64"/>
        <v>0.16331658291457285</v>
      </c>
      <c r="M79" s="59">
        <f t="shared" si="64"/>
        <v>-0.32829373650107985</v>
      </c>
      <c r="N79" s="59">
        <f t="shared" si="64"/>
        <v>0.26366559485530527</v>
      </c>
      <c r="O79" s="59">
        <f t="shared" si="64"/>
        <v>0.40458015267175584</v>
      </c>
      <c r="P79" s="59">
        <f t="shared" si="64"/>
        <v>-8.8768115942029047E-2</v>
      </c>
      <c r="Q79" s="59">
        <f t="shared" si="64"/>
        <v>-0.18489065606361821</v>
      </c>
      <c r="R79" s="59">
        <f t="shared" si="64"/>
        <v>0.59268292682926815</v>
      </c>
      <c r="S79" s="59">
        <f t="shared" si="64"/>
        <v>-0.29249617151607954</v>
      </c>
      <c r="T79" s="59">
        <f t="shared" si="64"/>
        <v>0.74891774891774876</v>
      </c>
      <c r="U79" s="59">
        <f t="shared" si="64"/>
        <v>0.37128712871287139</v>
      </c>
      <c r="V79" s="59">
        <f t="shared" si="64"/>
        <v>-0.23826714801444038</v>
      </c>
      <c r="W79" s="59">
        <f t="shared" si="64"/>
        <v>0.94194312796208535</v>
      </c>
      <c r="X79" s="59">
        <f t="shared" si="64"/>
        <v>-8.7248322147651103E-2</v>
      </c>
      <c r="Y79" s="59">
        <f t="shared" si="64"/>
        <v>6.0160427807487427E-3</v>
      </c>
      <c r="Z79" s="53"/>
      <c r="AA79" s="53" t="s">
        <v>76</v>
      </c>
      <c r="AB79" s="59"/>
      <c r="AC79" s="59">
        <f t="shared" si="57"/>
        <v>0.25</v>
      </c>
      <c r="AD79" s="59">
        <f t="shared" si="57"/>
        <v>-0.4</v>
      </c>
      <c r="AE79" s="59">
        <f t="shared" si="57"/>
        <v>0</v>
      </c>
      <c r="AF79" s="59">
        <f t="shared" si="57"/>
        <v>1</v>
      </c>
      <c r="AG79" s="59">
        <f t="shared" si="57"/>
        <v>0</v>
      </c>
      <c r="AH79" s="59">
        <f t="shared" si="57"/>
        <v>0.83333333333333348</v>
      </c>
      <c r="AI79" s="59">
        <f t="shared" si="57"/>
        <v>-9.0909090909090939E-2</v>
      </c>
      <c r="AJ79" s="59">
        <f t="shared" si="57"/>
        <v>0</v>
      </c>
      <c r="AK79" s="59">
        <f t="shared" ref="AK79:AR79" si="65">AK63/AJ63-1</f>
        <v>-9.9999999999999978E-2</v>
      </c>
      <c r="AL79" s="59">
        <f t="shared" si="65"/>
        <v>0.22222222222222232</v>
      </c>
      <c r="AM79" s="59">
        <f t="shared" si="65"/>
        <v>0</v>
      </c>
      <c r="AN79" s="59">
        <f t="shared" si="65"/>
        <v>-0.18181818181818188</v>
      </c>
      <c r="AO79" s="59">
        <f t="shared" si="65"/>
        <v>0</v>
      </c>
      <c r="AP79" s="59">
        <f t="shared" si="65"/>
        <v>0.11111111111111116</v>
      </c>
      <c r="AQ79" s="59">
        <f t="shared" si="65"/>
        <v>0.10000000000000009</v>
      </c>
      <c r="AR79" s="59">
        <f t="shared" si="65"/>
        <v>-0.27272727272727271</v>
      </c>
      <c r="BA79" s="53"/>
      <c r="BB79" s="59"/>
      <c r="BC79" s="59"/>
      <c r="BD79" s="59"/>
      <c r="BE79" s="59"/>
    </row>
    <row r="80" spans="1:57" ht="15">
      <c r="A80" s="85" t="s">
        <v>77</v>
      </c>
      <c r="B80" s="53"/>
      <c r="C80" s="86">
        <f t="shared" ref="C80:Y80" si="66">C64/B64-1</f>
        <v>-0.23838797814207657</v>
      </c>
      <c r="D80" s="86">
        <f t="shared" si="66"/>
        <v>0.34618834080717487</v>
      </c>
      <c r="E80" s="86">
        <f t="shared" si="66"/>
        <v>-0.11925383077948037</v>
      </c>
      <c r="F80" s="86">
        <f t="shared" si="66"/>
        <v>-5.3328290468986239E-2</v>
      </c>
      <c r="G80" s="86">
        <f t="shared" si="66"/>
        <v>2.1174590491410239E-2</v>
      </c>
      <c r="H80" s="86">
        <f t="shared" si="66"/>
        <v>7.629107981220673E-2</v>
      </c>
      <c r="I80" s="86">
        <f t="shared" si="66"/>
        <v>0.30607051981097766</v>
      </c>
      <c r="J80" s="86">
        <f t="shared" si="66"/>
        <v>-0.26662955747286388</v>
      </c>
      <c r="K80" s="86">
        <f t="shared" si="66"/>
        <v>0.13927893738140407</v>
      </c>
      <c r="L80" s="86">
        <f t="shared" si="66"/>
        <v>0.12891405729513661</v>
      </c>
      <c r="M80" s="86">
        <f t="shared" si="66"/>
        <v>7.3768073177928883E-3</v>
      </c>
      <c r="N80" s="86">
        <f t="shared" si="66"/>
        <v>-0.12770943175161087</v>
      </c>
      <c r="O80" s="86">
        <f t="shared" si="66"/>
        <v>0.14506380120886497</v>
      </c>
      <c r="P80" s="86">
        <f t="shared" si="66"/>
        <v>-7.7419354838709653E-2</v>
      </c>
      <c r="Q80" s="86">
        <f t="shared" si="66"/>
        <v>-9.5359186268276774E-3</v>
      </c>
      <c r="R80" s="86">
        <f t="shared" si="66"/>
        <v>0.23523748395378674</v>
      </c>
      <c r="S80" s="86">
        <f t="shared" si="66"/>
        <v>-0.41153546375681993</v>
      </c>
      <c r="T80" s="86">
        <f t="shared" si="66"/>
        <v>0.55673289183222963</v>
      </c>
      <c r="U80" s="86">
        <f t="shared" si="66"/>
        <v>0.30175836642087339</v>
      </c>
      <c r="V80" s="86">
        <f t="shared" si="66"/>
        <v>-0.14161220043572986</v>
      </c>
      <c r="W80" s="86">
        <f t="shared" si="66"/>
        <v>0.29467005076142128</v>
      </c>
      <c r="X80" s="86">
        <f t="shared" si="66"/>
        <v>-0.14585375416584989</v>
      </c>
      <c r="Y80" s="86">
        <f t="shared" si="66"/>
        <v>-6.6559559329814055E-2</v>
      </c>
      <c r="Z80" s="53"/>
      <c r="AA80" s="85" t="s">
        <v>77</v>
      </c>
      <c r="AB80" s="86"/>
      <c r="AC80" s="86">
        <f t="shared" si="57"/>
        <v>0.29305912596401029</v>
      </c>
      <c r="AD80" s="86">
        <f t="shared" si="57"/>
        <v>-0.15109343936381703</v>
      </c>
      <c r="AE80" s="86">
        <f t="shared" si="57"/>
        <v>-5.8548009367681453E-2</v>
      </c>
      <c r="AF80" s="86">
        <f t="shared" si="57"/>
        <v>0.4029850746268655</v>
      </c>
      <c r="AG80" s="86">
        <f t="shared" si="57"/>
        <v>9.3971631205673756E-2</v>
      </c>
      <c r="AH80" s="86">
        <f t="shared" si="57"/>
        <v>3.2414910858995505E-3</v>
      </c>
      <c r="AI80" s="86">
        <f t="shared" si="57"/>
        <v>0.14216478190630011</v>
      </c>
      <c r="AJ80" s="86">
        <f t="shared" si="57"/>
        <v>-4.9504950495049549E-2</v>
      </c>
      <c r="AK80" s="86">
        <f t="shared" ref="AK80:AR80" si="67">AK64/AJ64-1</f>
        <v>3.4226190476190688E-2</v>
      </c>
      <c r="AL80" s="86">
        <f t="shared" si="67"/>
        <v>-8.9208633093525114E-2</v>
      </c>
      <c r="AM80" s="86">
        <f t="shared" si="67"/>
        <v>5.8451816745655583E-2</v>
      </c>
      <c r="AN80" s="86">
        <f t="shared" si="67"/>
        <v>-2.0895522388059584E-2</v>
      </c>
      <c r="AO80" s="86">
        <f t="shared" si="67"/>
        <v>0.19512195121951215</v>
      </c>
      <c r="AP80" s="86">
        <f t="shared" si="67"/>
        <v>-0.1301020408163267</v>
      </c>
      <c r="AQ80" s="86">
        <f t="shared" si="67"/>
        <v>0.33870967741935498</v>
      </c>
      <c r="AR80" s="86">
        <f t="shared" si="67"/>
        <v>-0.12705366922234385</v>
      </c>
      <c r="BA80" s="85"/>
      <c r="BB80" s="86"/>
      <c r="BC80" s="86"/>
      <c r="BD80" s="86"/>
      <c r="BE80" s="86"/>
    </row>
    <row r="81" spans="1:1011 1030:2037 2056:3063 3082:4089 4108:5115 5134:6141 6160:7167 7186:8174 8193:9200 9219:10226 10245:11252 11271:12278 12297:13304 13323:14330 14349:15356 15375:16344" ht="15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BA81" s="53"/>
      <c r="BB81" s="53"/>
      <c r="BC81" s="59"/>
      <c r="BD81" s="59"/>
      <c r="BE81" s="59"/>
    </row>
    <row r="82" spans="1:1011 1030:2037 2056:3063 3082:4089 4108:5115 5134:6141 6160:7167 7186:8174 8193:9200 9219:10226 10245:11252 11271:12278 12297:13304 13323:14330 14349:15356 15375:16344" ht="15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BA82" s="53"/>
      <c r="BB82" s="53"/>
      <c r="BC82" s="53"/>
      <c r="BD82" s="53"/>
      <c r="BE82" s="53"/>
    </row>
    <row r="83" spans="1:1011 1030:2037 2056:3063 3082:4089 4108:5115 5134:6141 6160:7167 7186:8174 8193:9200 9219:10226 10245:11252 11271:12278 12297:13304 13323:14330 14349:15356 15375:16344" ht="15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BA83" s="53"/>
      <c r="BB83" s="53"/>
      <c r="BC83" s="53"/>
      <c r="BD83" s="53"/>
      <c r="BE83" s="53"/>
    </row>
    <row r="84" spans="1:1011 1030:2037 2056:3063 3082:4089 4108:5115 5134:6141 6160:7167 7186:8174 8193:9200 9219:10226 10245:11252 11271:12278 12297:13304 13323:14330 14349:15356 15375:16344" ht="15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BA84" s="53"/>
      <c r="BB84" s="53"/>
      <c r="BC84" s="53"/>
      <c r="BD84" s="53"/>
      <c r="BE84" s="53"/>
    </row>
    <row r="85" spans="1:1011 1030:2037 2056:3063 3082:4089 4108:5115 5134:6141 6160:7167 7186:8174 8193:9200 9219:10226 10245:11252 11271:12278 12297:13304 13323:14330 14349:15356 15375:16344" ht="15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53"/>
      <c r="AA85" s="119"/>
      <c r="AB85" s="119"/>
      <c r="AC85" s="119"/>
      <c r="AD85" s="119"/>
      <c r="AE85" s="119"/>
      <c r="AF85" s="119"/>
      <c r="AG85" s="119"/>
      <c r="AH85" s="119"/>
      <c r="AI85" s="119"/>
      <c r="AJ85" s="119"/>
      <c r="AK85" s="119"/>
      <c r="AL85" s="119"/>
      <c r="AM85" s="119"/>
      <c r="AN85" s="119"/>
      <c r="AO85" s="119"/>
      <c r="AP85" s="119"/>
      <c r="AQ85" s="119"/>
      <c r="AR85" s="119"/>
      <c r="BA85" s="119"/>
      <c r="BB85" s="119"/>
      <c r="BC85" s="119"/>
      <c r="BD85" s="119"/>
      <c r="BE85" s="119"/>
      <c r="CV85" s="45"/>
      <c r="CW85" s="46"/>
      <c r="CX85" s="45"/>
      <c r="CY85" s="45"/>
      <c r="CZ85" s="45"/>
      <c r="DA85" s="45"/>
      <c r="DB85" s="45"/>
      <c r="DC85" s="45"/>
      <c r="DD85" s="45"/>
      <c r="DE85" s="45"/>
      <c r="DF85" s="45"/>
      <c r="DG85" s="45"/>
      <c r="DH85" s="45"/>
      <c r="DI85" s="46"/>
    </row>
    <row r="86" spans="1:1011 1030:2037 2056:3063 3082:4089 4108:5115 5134:6141 6160:7167 7186:8174 8193:9200 9219:10226 10245:11252 11271:12278 12297:13304 13323:14330 14349:15356 15375:16344" thickBot="1">
      <c r="A86" s="93" t="s">
        <v>199</v>
      </c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53"/>
      <c r="AA86" s="93" t="s">
        <v>199</v>
      </c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BA86" s="93" t="s">
        <v>81</v>
      </c>
      <c r="BB86" s="94"/>
      <c r="BC86" s="94"/>
      <c r="BD86" s="94"/>
      <c r="BE86" s="94"/>
    </row>
    <row r="87" spans="1:1011 1030:2037 2056:3063 3082:4089 4108:5115 5134:6141 6160:7167 7186:8174 8193:9200 9219:10226 10245:11252 11271:12278 12297:13304 13323:14330 14349:15356 15375:16344" ht="15">
      <c r="A87" s="83" t="s">
        <v>39</v>
      </c>
      <c r="B87" s="84" t="s">
        <v>14</v>
      </c>
      <c r="C87" s="84" t="s">
        <v>15</v>
      </c>
      <c r="D87" s="84" t="s">
        <v>16</v>
      </c>
      <c r="E87" s="84" t="s">
        <v>17</v>
      </c>
      <c r="F87" s="84" t="s">
        <v>18</v>
      </c>
      <c r="G87" s="84" t="s">
        <v>19</v>
      </c>
      <c r="H87" s="84" t="s">
        <v>20</v>
      </c>
      <c r="I87" s="84" t="s">
        <v>21</v>
      </c>
      <c r="J87" s="84" t="s">
        <v>22</v>
      </c>
      <c r="K87" s="84" t="s">
        <v>23</v>
      </c>
      <c r="L87" s="84" t="s">
        <v>24</v>
      </c>
      <c r="M87" s="84" t="s">
        <v>25</v>
      </c>
      <c r="N87" s="84" t="s">
        <v>26</v>
      </c>
      <c r="O87" s="84" t="s">
        <v>27</v>
      </c>
      <c r="P87" s="84" t="s">
        <v>28</v>
      </c>
      <c r="Q87" s="84" t="s">
        <v>29</v>
      </c>
      <c r="R87" s="84" t="s">
        <v>30</v>
      </c>
      <c r="S87" s="84" t="s">
        <v>31</v>
      </c>
      <c r="T87" s="84" t="s">
        <v>83</v>
      </c>
      <c r="U87" s="84" t="s">
        <v>85</v>
      </c>
      <c r="V87" s="84" t="s">
        <v>86</v>
      </c>
      <c r="W87" s="84" t="str">
        <f>'KPI''s'!$W$27</f>
        <v>Q2 21</v>
      </c>
      <c r="X87" s="84" t="str">
        <f>'KPI''s'!X$27</f>
        <v>Q3 21</v>
      </c>
      <c r="Y87" s="84" t="str">
        <f>'KPI''s'!Y$27</f>
        <v>Q4 21</v>
      </c>
      <c r="Z87" s="53"/>
      <c r="AA87" s="83" t="s">
        <v>200</v>
      </c>
      <c r="AB87" s="84" t="s">
        <v>86</v>
      </c>
      <c r="AC87" s="84" t="str">
        <f>'KPI''s'!$W$27</f>
        <v>Q2 21</v>
      </c>
      <c r="AD87" s="84" t="str">
        <f>'KPI''s'!AG$27</f>
        <v>Q3 21</v>
      </c>
      <c r="AE87" s="84" t="str">
        <f>'KPI''s'!AH$27</f>
        <v>Q4 21</v>
      </c>
      <c r="AF87" s="84" t="str">
        <f>'KPI''s'!AI$27</f>
        <v>Q1 22</v>
      </c>
      <c r="AG87" s="84" t="str">
        <f>'KPI''s'!AJ$27</f>
        <v>Q2 22</v>
      </c>
      <c r="AH87" s="84" t="str">
        <f t="shared" ref="AH87:AM87" si="68">AH57</f>
        <v>Q3 22</v>
      </c>
      <c r="AI87" s="84" t="str">
        <f t="shared" si="68"/>
        <v>Q4 22</v>
      </c>
      <c r="AJ87" s="84" t="str">
        <f t="shared" si="68"/>
        <v>Q1 23</v>
      </c>
      <c r="AK87" s="84" t="str">
        <f t="shared" si="68"/>
        <v>Q2 23</v>
      </c>
      <c r="AL87" s="84" t="str">
        <f t="shared" si="68"/>
        <v>Q3 23</v>
      </c>
      <c r="AM87" s="84" t="str">
        <f t="shared" si="68"/>
        <v>Q4 23</v>
      </c>
      <c r="AN87" s="84" t="str">
        <f t="shared" ref="AN87:AO87" si="69">AN57</f>
        <v>Q1 24</v>
      </c>
      <c r="AO87" s="84" t="str">
        <f t="shared" si="69"/>
        <v>Q2 24</v>
      </c>
      <c r="AP87" s="84" t="str">
        <f t="shared" ref="AP87:AQ87" si="70">AP57</f>
        <v>Q3 24</v>
      </c>
      <c r="AQ87" s="84" t="str">
        <f t="shared" si="70"/>
        <v>Q4 24</v>
      </c>
      <c r="AR87" s="84" t="str">
        <f t="shared" ref="AR87" si="71">AR57</f>
        <v>Q1 25</v>
      </c>
      <c r="BA87" s="83" t="s">
        <v>200</v>
      </c>
      <c r="BB87" s="84" t="str">
        <f>BB57</f>
        <v>FY 21</v>
      </c>
      <c r="BC87" s="84" t="str">
        <f>BC57</f>
        <v>FY 22</v>
      </c>
      <c r="BD87" s="84" t="str">
        <f>BD57</f>
        <v>FY 23</v>
      </c>
      <c r="BE87" s="84" t="str">
        <f>BE57</f>
        <v>FY 24</v>
      </c>
    </row>
    <row r="88" spans="1:1011 1030:2037 2056:3063 3082:4089 4108:5115 5134:6141 6160:7167 7186:8174 8193:9200 9219:10226 10245:11252 11271:12278 12297:13304 13323:14330 14349:15356 15375:16344" ht="15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BA88" s="53"/>
      <c r="BB88" s="53"/>
      <c r="BC88" s="53"/>
      <c r="BD88" s="53"/>
      <c r="BE88" s="53"/>
    </row>
    <row r="89" spans="1:1011 1030:2037 2056:3063 3082:4089 4108:5115 5134:6141 6160:7167 7186:8174 8193:9200 9219:10226 10245:11252 11271:12278 12297:13304 13323:14330 14349:15356 15375:16344" ht="15">
      <c r="A89" s="53" t="s">
        <v>68</v>
      </c>
      <c r="B89" s="50">
        <v>355.1</v>
      </c>
      <c r="C89" s="50">
        <v>355.2</v>
      </c>
      <c r="D89" s="50">
        <v>402.1</v>
      </c>
      <c r="E89" s="50">
        <v>438.9</v>
      </c>
      <c r="F89" s="50">
        <v>424</v>
      </c>
      <c r="G89" s="50">
        <v>440.5</v>
      </c>
      <c r="H89" s="50">
        <v>429.4</v>
      </c>
      <c r="I89" s="50">
        <v>416.1</v>
      </c>
      <c r="J89" s="50">
        <v>428.9</v>
      </c>
      <c r="K89" s="50">
        <v>471.3</v>
      </c>
      <c r="L89" s="50">
        <v>493.7</v>
      </c>
      <c r="M89" s="50">
        <v>482.7</v>
      </c>
      <c r="N89" s="50">
        <v>443</v>
      </c>
      <c r="O89" s="50">
        <v>374.3</v>
      </c>
      <c r="P89" s="50">
        <v>360.3</v>
      </c>
      <c r="Q89" s="50">
        <v>334.4</v>
      </c>
      <c r="R89" s="50">
        <v>336</v>
      </c>
      <c r="S89" s="50">
        <v>401.8</v>
      </c>
      <c r="T89" s="50">
        <v>446.4</v>
      </c>
      <c r="U89" s="50">
        <v>421.1</v>
      </c>
      <c r="V89" s="50">
        <v>379.9</v>
      </c>
      <c r="W89" s="50">
        <v>391.7</v>
      </c>
      <c r="X89" s="50">
        <v>426.7</v>
      </c>
      <c r="Y89" s="50">
        <v>413.4</v>
      </c>
      <c r="Z89" s="53"/>
      <c r="AA89" s="53" t="s">
        <v>68</v>
      </c>
      <c r="AB89" s="50">
        <v>37.5</v>
      </c>
      <c r="AC89" s="50">
        <v>38.6</v>
      </c>
      <c r="AD89" s="50">
        <v>41.9</v>
      </c>
      <c r="AE89" s="50">
        <v>40.799999999999997</v>
      </c>
      <c r="AF89" s="50">
        <v>39.4</v>
      </c>
      <c r="AG89" s="50">
        <v>38.6</v>
      </c>
      <c r="AH89" s="50">
        <v>39.9</v>
      </c>
      <c r="AI89" s="50">
        <v>39.1</v>
      </c>
      <c r="AJ89" s="50">
        <v>37.6</v>
      </c>
      <c r="AK89" s="50">
        <v>37.1</v>
      </c>
      <c r="AL89" s="50">
        <v>33.6</v>
      </c>
      <c r="AM89" s="50">
        <v>32.700000000000003</v>
      </c>
      <c r="AN89" s="50">
        <v>33.5</v>
      </c>
      <c r="AO89" s="50">
        <v>32.4</v>
      </c>
      <c r="AP89" s="50">
        <v>32.9</v>
      </c>
      <c r="AQ89" s="50">
        <v>26.9</v>
      </c>
      <c r="AR89" s="50">
        <v>26.3</v>
      </c>
      <c r="BA89" s="53" t="s">
        <v>68</v>
      </c>
      <c r="BB89" s="50">
        <f>SUM(AB89:AE89)</f>
        <v>158.80000000000001</v>
      </c>
      <c r="BC89" s="50">
        <f>SUM(AF89:AI89)</f>
        <v>157</v>
      </c>
      <c r="BD89" s="50">
        <f>SUM(AJ89:AM89)</f>
        <v>141</v>
      </c>
      <c r="BE89" s="50">
        <f>SUM(AN89:AQ89)</f>
        <v>125.70000000000002</v>
      </c>
      <c r="BF89" s="126"/>
      <c r="BG89" s="126"/>
    </row>
    <row r="90" spans="1:1011 1030:2037 2056:3063 3082:4089 4108:5115 5134:6141 6160:7167 7186:8174 8193:9200 9219:10226 10245:11252 11271:12278 12297:13304 13323:14330 14349:15356 15375:16344" ht="15">
      <c r="A90" s="53" t="s">
        <v>66</v>
      </c>
      <c r="B90" s="50">
        <v>202.1</v>
      </c>
      <c r="C90" s="50">
        <v>200.8</v>
      </c>
      <c r="D90" s="50">
        <v>202.7</v>
      </c>
      <c r="E90" s="50">
        <v>244.3</v>
      </c>
      <c r="F90" s="50">
        <v>256.8</v>
      </c>
      <c r="G90" s="50">
        <v>317.39999999999998</v>
      </c>
      <c r="H90" s="50">
        <v>322.7</v>
      </c>
      <c r="I90" s="50">
        <v>316.89999999999998</v>
      </c>
      <c r="J90" s="50">
        <v>345</v>
      </c>
      <c r="K90" s="50">
        <v>385.8</v>
      </c>
      <c r="L90" s="50">
        <v>400.5</v>
      </c>
      <c r="M90" s="50">
        <v>417.4</v>
      </c>
      <c r="N90" s="50">
        <v>387.2</v>
      </c>
      <c r="O90" s="50">
        <v>349.4</v>
      </c>
      <c r="P90" s="50">
        <v>357.5</v>
      </c>
      <c r="Q90" s="50">
        <v>358.1</v>
      </c>
      <c r="R90" s="50">
        <v>372</v>
      </c>
      <c r="S90" s="50">
        <v>519.79999999999995</v>
      </c>
      <c r="T90" s="50">
        <v>459.8</v>
      </c>
      <c r="U90" s="50">
        <v>428.2</v>
      </c>
      <c r="V90" s="50">
        <v>358.3</v>
      </c>
      <c r="W90" s="50">
        <v>370.1</v>
      </c>
      <c r="X90" s="50">
        <v>330.3</v>
      </c>
      <c r="Y90" s="50">
        <v>187</v>
      </c>
      <c r="Z90" s="53"/>
      <c r="AA90" s="53" t="s">
        <v>66</v>
      </c>
      <c r="AB90" s="50">
        <v>36.5</v>
      </c>
      <c r="AC90" s="50">
        <v>37.4</v>
      </c>
      <c r="AD90" s="50">
        <v>33.1</v>
      </c>
      <c r="AE90" s="50">
        <v>19</v>
      </c>
      <c r="AF90" s="50">
        <v>20.7</v>
      </c>
      <c r="AG90" s="50">
        <v>22.8</v>
      </c>
      <c r="AH90" s="50">
        <v>23.5</v>
      </c>
      <c r="AI90" s="50">
        <v>24.4</v>
      </c>
      <c r="AJ90" s="50">
        <v>25.5</v>
      </c>
      <c r="AK90" s="50">
        <v>25.7</v>
      </c>
      <c r="AL90" s="50">
        <v>30</v>
      </c>
      <c r="AM90" s="50">
        <v>32.6</v>
      </c>
      <c r="AN90" s="50">
        <v>33</v>
      </c>
      <c r="AO90" s="50">
        <v>33.6</v>
      </c>
      <c r="AP90" s="50">
        <v>35.1</v>
      </c>
      <c r="AQ90" s="50">
        <v>39</v>
      </c>
      <c r="AR90" s="50">
        <v>41.6</v>
      </c>
      <c r="BA90" s="53" t="s">
        <v>66</v>
      </c>
      <c r="BB90" s="50">
        <f>SUM(AB90:AE90)</f>
        <v>126</v>
      </c>
      <c r="BC90" s="50">
        <f>SUM(AF90:AI90)</f>
        <v>91.4</v>
      </c>
      <c r="BD90" s="50">
        <f>SUM(AJ90:AM90)</f>
        <v>113.80000000000001</v>
      </c>
      <c r="BE90" s="50">
        <f>SUM(AN90:AQ90)</f>
        <v>140.69999999999999</v>
      </c>
      <c r="BF90" s="126"/>
      <c r="BG90" s="126"/>
    </row>
    <row r="91" spans="1:1011 1030:2037 2056:3063 3082:4089 4108:5115 5134:6141 6160:7167 7186:8174 8193:9200 9219:10226 10245:11252 11271:12278 12297:13304 13323:14330 14349:15356 15375:16344" ht="15">
      <c r="A91" s="53" t="s">
        <v>98</v>
      </c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3"/>
      <c r="AA91" s="53" t="s">
        <v>98</v>
      </c>
      <c r="AB91" s="50">
        <v>5.6</v>
      </c>
      <c r="AC91" s="50">
        <v>8.8000000000000007</v>
      </c>
      <c r="AD91" s="50">
        <v>10</v>
      </c>
      <c r="AE91" s="50">
        <v>11.2</v>
      </c>
      <c r="AF91" s="50">
        <v>11.3</v>
      </c>
      <c r="AG91" s="50">
        <v>13.7</v>
      </c>
      <c r="AH91" s="50">
        <v>14.6</v>
      </c>
      <c r="AI91" s="50">
        <v>17.600000000000001</v>
      </c>
      <c r="AJ91" s="50">
        <v>18.600000000000001</v>
      </c>
      <c r="AK91" s="50">
        <v>22.5</v>
      </c>
      <c r="AL91" s="50">
        <v>28.3</v>
      </c>
      <c r="AM91" s="50">
        <v>31.1</v>
      </c>
      <c r="AN91" s="50">
        <v>26</v>
      </c>
      <c r="AO91" s="50">
        <v>36.299999999999997</v>
      </c>
      <c r="AP91" s="50">
        <v>46.1</v>
      </c>
      <c r="AQ91" s="50">
        <v>51.1</v>
      </c>
      <c r="AR91" s="50">
        <v>52.2</v>
      </c>
      <c r="BA91" s="53" t="s">
        <v>98</v>
      </c>
      <c r="BB91" s="50">
        <f>SUM(AB91:AE91)</f>
        <v>35.599999999999994</v>
      </c>
      <c r="BC91" s="50">
        <f>SUM(AF91:AI91)</f>
        <v>57.2</v>
      </c>
      <c r="BD91" s="50">
        <f>SUM(AJ91:AM91)</f>
        <v>100.5</v>
      </c>
      <c r="BE91" s="50">
        <f>SUM(AN91:AQ91)</f>
        <v>159.5</v>
      </c>
      <c r="BF91" s="126"/>
      <c r="BG91" s="126"/>
    </row>
    <row r="92" spans="1:1011 1030:2037 2056:3063 3082:4089 4108:5115 5134:6141 6160:7167 7186:8174 8193:9200 9219:10226 10245:11252 11271:12278 12297:13304 13323:14330 14349:15356 15375:16344" ht="15">
      <c r="A92" s="53" t="s">
        <v>75</v>
      </c>
      <c r="B92" s="50">
        <v>136.30000000000001</v>
      </c>
      <c r="C92" s="50">
        <v>138.80000000000001</v>
      </c>
      <c r="D92" s="50">
        <v>139.69999999999999</v>
      </c>
      <c r="E92" s="50">
        <v>152</v>
      </c>
      <c r="F92" s="50">
        <v>145.9</v>
      </c>
      <c r="G92" s="50">
        <v>135.80000000000001</v>
      </c>
      <c r="H92" s="50">
        <v>128.9</v>
      </c>
      <c r="I92" s="50">
        <v>139</v>
      </c>
      <c r="J92" s="50">
        <v>128</v>
      </c>
      <c r="K92" s="50">
        <v>132</v>
      </c>
      <c r="L92" s="50">
        <v>146</v>
      </c>
      <c r="M92" s="50">
        <v>151.80000000000001</v>
      </c>
      <c r="N92" s="50">
        <v>153.9</v>
      </c>
      <c r="O92" s="50">
        <v>168.8</v>
      </c>
      <c r="P92" s="50">
        <v>194.1</v>
      </c>
      <c r="Q92" s="50">
        <v>232.4</v>
      </c>
      <c r="R92" s="50">
        <v>270.10000000000002</v>
      </c>
      <c r="S92" s="50">
        <v>278.60000000000002</v>
      </c>
      <c r="T92" s="50">
        <v>299</v>
      </c>
      <c r="U92" s="50">
        <v>331.5</v>
      </c>
      <c r="V92" s="50">
        <v>344.8</v>
      </c>
      <c r="W92" s="50">
        <v>330.3</v>
      </c>
      <c r="X92" s="50">
        <v>379.3</v>
      </c>
      <c r="Y92" s="50">
        <v>415.3</v>
      </c>
      <c r="Z92" s="53"/>
      <c r="AA92" s="53" t="s">
        <v>75</v>
      </c>
      <c r="AB92" s="50">
        <v>34.1</v>
      </c>
      <c r="AC92" s="50">
        <v>32.6</v>
      </c>
      <c r="AD92" s="50">
        <v>37.200000000000003</v>
      </c>
      <c r="AE92" s="50">
        <v>41</v>
      </c>
      <c r="AF92" s="50">
        <v>36.6</v>
      </c>
      <c r="AG92" s="50">
        <v>44.4</v>
      </c>
      <c r="AH92" s="50">
        <v>54.9</v>
      </c>
      <c r="AI92" s="50">
        <v>62.3</v>
      </c>
      <c r="AJ92" s="50">
        <v>67.400000000000006</v>
      </c>
      <c r="AK92" s="50">
        <v>76.7</v>
      </c>
      <c r="AL92" s="50">
        <v>77.900000000000006</v>
      </c>
      <c r="AM92" s="50">
        <v>83.9</v>
      </c>
      <c r="AN92" s="50">
        <v>85</v>
      </c>
      <c r="AO92" s="50">
        <v>86</v>
      </c>
      <c r="AP92" s="50">
        <v>92.6</v>
      </c>
      <c r="AQ92" s="50">
        <v>94.3</v>
      </c>
      <c r="AR92" s="50">
        <v>89.8</v>
      </c>
      <c r="BA92" s="53" t="s">
        <v>84</v>
      </c>
      <c r="BB92" s="50">
        <f>SUM(AB92:AE92)</f>
        <v>144.9</v>
      </c>
      <c r="BC92" s="50">
        <f>SUM(AF92:AI92)</f>
        <v>198.2</v>
      </c>
      <c r="BD92" s="50">
        <f>SUM(AJ92:AM92)</f>
        <v>305.90000000000003</v>
      </c>
      <c r="BE92" s="50">
        <f>SUM(AN92:AQ92)</f>
        <v>357.90000000000003</v>
      </c>
      <c r="BF92" s="126"/>
      <c r="BG92" s="126"/>
    </row>
    <row r="93" spans="1:1011 1030:2037 2056:3063 3082:4089 4108:5115 5134:6141 6160:7167 7186:8174 8193:9200 9219:10226 10245:11252 11271:12278 12297:13304 13323:14330 14349:15356 15375:16344" ht="15">
      <c r="A93" s="53" t="s">
        <v>76</v>
      </c>
      <c r="B93" s="50">
        <v>13.9</v>
      </c>
      <c r="C93" s="50">
        <v>17.600000000000001</v>
      </c>
      <c r="D93" s="50">
        <v>18.600000000000001</v>
      </c>
      <c r="E93" s="50">
        <v>18.899999999999999</v>
      </c>
      <c r="F93" s="50">
        <v>25</v>
      </c>
      <c r="G93" s="50">
        <v>28.3</v>
      </c>
      <c r="H93" s="50">
        <v>24.4</v>
      </c>
      <c r="I93" s="50">
        <v>25.2</v>
      </c>
      <c r="J93" s="50">
        <v>20.9</v>
      </c>
      <c r="K93" s="50">
        <v>27.5</v>
      </c>
      <c r="L93" s="50">
        <v>26.1</v>
      </c>
      <c r="M93" s="50">
        <v>19.899999999999999</v>
      </c>
      <c r="N93" s="50">
        <v>28.7</v>
      </c>
      <c r="O93" s="50">
        <v>25.3</v>
      </c>
      <c r="P93" s="50">
        <v>30.3</v>
      </c>
      <c r="Q93" s="50">
        <v>39.200000000000003</v>
      </c>
      <c r="R93" s="50">
        <v>36</v>
      </c>
      <c r="S93" s="50">
        <v>86.1</v>
      </c>
      <c r="T93" s="50">
        <v>101.4</v>
      </c>
      <c r="U93" s="50">
        <v>102.8</v>
      </c>
      <c r="V93" s="50">
        <v>94.4</v>
      </c>
      <c r="W93" s="50">
        <v>130</v>
      </c>
      <c r="X93" s="50">
        <v>139.4</v>
      </c>
      <c r="Y93" s="50">
        <v>149.30000000000001</v>
      </c>
      <c r="Z93" s="53"/>
      <c r="AA93" s="53" t="s">
        <v>76</v>
      </c>
      <c r="AB93" s="50">
        <v>2.6</v>
      </c>
      <c r="AC93" s="50">
        <v>3.2</v>
      </c>
      <c r="AD93" s="50">
        <v>2.9</v>
      </c>
      <c r="AE93" s="50">
        <v>3.1</v>
      </c>
      <c r="AF93" s="50">
        <v>2.9</v>
      </c>
      <c r="AG93" s="50">
        <v>2.7</v>
      </c>
      <c r="AH93" s="50">
        <v>2.5</v>
      </c>
      <c r="AI93" s="50">
        <v>2.8</v>
      </c>
      <c r="AJ93" s="50">
        <v>2.9</v>
      </c>
      <c r="AK93" s="50">
        <v>3.1</v>
      </c>
      <c r="AL93" s="50">
        <v>2.4</v>
      </c>
      <c r="AM93" s="50">
        <v>2.6</v>
      </c>
      <c r="AN93" s="50">
        <v>2.9</v>
      </c>
      <c r="AO93" s="50">
        <v>2.9</v>
      </c>
      <c r="AP93" s="50">
        <v>3.2</v>
      </c>
      <c r="AQ93" s="50">
        <v>2.6</v>
      </c>
      <c r="AR93" s="50">
        <v>2.4</v>
      </c>
      <c r="BA93" s="53" t="s">
        <v>76</v>
      </c>
      <c r="BB93" s="50">
        <f>SUM(AB93:AE93)</f>
        <v>11.8</v>
      </c>
      <c r="BC93" s="50">
        <f>SUM(AF93:AI93)</f>
        <v>10.899999999999999</v>
      </c>
      <c r="BD93" s="50">
        <f>SUM(AJ93:AM93)</f>
        <v>11</v>
      </c>
      <c r="BE93" s="50">
        <f>SUM(AN93:AQ93)</f>
        <v>11.6</v>
      </c>
      <c r="BF93" s="126"/>
      <c r="BG93" s="126"/>
    </row>
    <row r="94" spans="1:1011 1030:2037 2056:3063 3082:4089 4108:5115 5134:6141 6160:7167 7186:8174 8193:9200 9219:10226 10245:11252 11271:12278 12297:13304 13323:14330 14349:15356 15375:16344" s="45" customFormat="1" thickBot="1">
      <c r="A94" s="79" t="s">
        <v>77</v>
      </c>
      <c r="B94" s="79">
        <v>707.4</v>
      </c>
      <c r="C94" s="79">
        <v>712.4</v>
      </c>
      <c r="D94" s="79">
        <v>763.1</v>
      </c>
      <c r="E94" s="79">
        <v>854.1</v>
      </c>
      <c r="F94" s="79">
        <v>851.7</v>
      </c>
      <c r="G94" s="79">
        <v>921.9</v>
      </c>
      <c r="H94" s="79">
        <v>905.5</v>
      </c>
      <c r="I94" s="79">
        <v>897.1</v>
      </c>
      <c r="J94" s="79">
        <v>922.8</v>
      </c>
      <c r="K94" s="79">
        <v>1016.6</v>
      </c>
      <c r="L94" s="79">
        <v>1066.3</v>
      </c>
      <c r="M94" s="79">
        <v>1071.8</v>
      </c>
      <c r="N94" s="79">
        <v>1012.8</v>
      </c>
      <c r="O94" s="79">
        <v>917.8</v>
      </c>
      <c r="P94" s="79">
        <v>942.2</v>
      </c>
      <c r="Q94" s="79">
        <v>964.1</v>
      </c>
      <c r="R94" s="79">
        <v>1014.2</v>
      </c>
      <c r="S94" s="79">
        <v>1286.3</v>
      </c>
      <c r="T94" s="79">
        <v>1306.5</v>
      </c>
      <c r="U94" s="79">
        <v>1283.7</v>
      </c>
      <c r="V94" s="79">
        <v>1177.4000000000001</v>
      </c>
      <c r="W94" s="79">
        <v>1222.0999999999999</v>
      </c>
      <c r="X94" s="79">
        <v>1275.0999999999999</v>
      </c>
      <c r="Y94" s="79">
        <v>1165.0999999999999</v>
      </c>
      <c r="Z94" s="53"/>
      <c r="AA94" s="79" t="s">
        <v>77</v>
      </c>
      <c r="AB94" s="79">
        <v>116.4</v>
      </c>
      <c r="AC94" s="79">
        <v>120.5</v>
      </c>
      <c r="AD94" s="79">
        <v>125.1</v>
      </c>
      <c r="AE94" s="79">
        <v>115.1</v>
      </c>
      <c r="AF94" s="79">
        <v>111</v>
      </c>
      <c r="AG94" s="79">
        <v>122.2</v>
      </c>
      <c r="AH94" s="79">
        <f t="shared" ref="AH94:AM94" si="72">SUM(AH89:AH93)</f>
        <v>135.4</v>
      </c>
      <c r="AI94" s="79">
        <f t="shared" si="72"/>
        <v>146.19999999999999</v>
      </c>
      <c r="AJ94" s="79">
        <f t="shared" si="72"/>
        <v>152.00000000000003</v>
      </c>
      <c r="AK94" s="79">
        <f t="shared" si="72"/>
        <v>165.1</v>
      </c>
      <c r="AL94" s="79">
        <f t="shared" si="72"/>
        <v>172.20000000000002</v>
      </c>
      <c r="AM94" s="79">
        <f t="shared" si="72"/>
        <v>182.9</v>
      </c>
      <c r="AN94" s="79">
        <f t="shared" ref="AN94:AO94" si="73">SUM(AN89:AN93)</f>
        <v>180.4</v>
      </c>
      <c r="AO94" s="79">
        <f t="shared" si="73"/>
        <v>191.20000000000002</v>
      </c>
      <c r="AP94" s="79">
        <f t="shared" ref="AP94:AQ94" si="74">SUM(AP89:AP93)</f>
        <v>209.89999999999998</v>
      </c>
      <c r="AQ94" s="79">
        <f t="shared" si="74"/>
        <v>213.9</v>
      </c>
      <c r="AR94" s="79">
        <f t="shared" ref="AR94" si="75">SUM(AR89:AR93)</f>
        <v>212.3</v>
      </c>
      <c r="BA94" s="79" t="s">
        <v>77</v>
      </c>
      <c r="BB94" s="79">
        <f>SUM(BB89:BB93)</f>
        <v>477.09999999999997</v>
      </c>
      <c r="BC94" s="79">
        <f>SUM(BC89:BC93)</f>
        <v>514.70000000000005</v>
      </c>
      <c r="BD94" s="79">
        <f>SUM(BD89:BD93)</f>
        <v>672.2</v>
      </c>
      <c r="BE94" s="79">
        <f>SUM(BE89:BE93)</f>
        <v>795.4</v>
      </c>
      <c r="BF94" s="126"/>
      <c r="BG94" s="126"/>
      <c r="CK94" s="46"/>
      <c r="CW94" s="46"/>
      <c r="DP94" s="46"/>
      <c r="EI94" s="46"/>
      <c r="EZ94" s="46"/>
      <c r="FS94" s="46"/>
      <c r="GL94" s="46"/>
      <c r="HE94" s="46"/>
      <c r="HX94" s="46"/>
      <c r="IQ94" s="46"/>
      <c r="JJ94" s="46"/>
      <c r="KC94" s="46"/>
      <c r="KV94" s="46"/>
      <c r="LO94" s="46"/>
      <c r="MH94" s="46"/>
      <c r="NA94" s="46"/>
      <c r="NT94" s="46"/>
      <c r="OM94" s="46"/>
      <c r="PF94" s="46"/>
      <c r="PY94" s="46"/>
      <c r="QR94" s="46"/>
      <c r="RK94" s="46"/>
      <c r="SD94" s="46"/>
      <c r="SW94" s="46"/>
      <c r="TP94" s="46"/>
      <c r="UI94" s="46"/>
      <c r="VB94" s="46"/>
      <c r="VU94" s="46"/>
      <c r="WN94" s="46"/>
      <c r="XG94" s="46"/>
      <c r="XZ94" s="46"/>
      <c r="YS94" s="46"/>
      <c r="ZL94" s="46"/>
      <c r="AAE94" s="46"/>
      <c r="AAX94" s="46"/>
      <c r="ABQ94" s="46"/>
      <c r="ACJ94" s="46"/>
      <c r="ADC94" s="46"/>
      <c r="ADV94" s="46"/>
      <c r="AEO94" s="46"/>
      <c r="AFH94" s="46"/>
      <c r="AGA94" s="46"/>
      <c r="AGT94" s="46"/>
      <c r="AHM94" s="46"/>
      <c r="AIF94" s="46"/>
      <c r="AIY94" s="46"/>
      <c r="AJR94" s="46"/>
      <c r="AKK94" s="46"/>
      <c r="ALD94" s="46"/>
      <c r="ALW94" s="46"/>
      <c r="AMP94" s="46"/>
      <c r="ANI94" s="46"/>
      <c r="AOB94" s="46"/>
      <c r="AOU94" s="46"/>
      <c r="APN94" s="46"/>
      <c r="AQG94" s="46"/>
      <c r="AQZ94" s="46"/>
      <c r="ARS94" s="46"/>
      <c r="ASL94" s="46"/>
      <c r="ATE94" s="46"/>
      <c r="ATX94" s="46"/>
      <c r="AUQ94" s="46"/>
      <c r="AVJ94" s="46"/>
      <c r="AWC94" s="46"/>
      <c r="AWV94" s="46"/>
      <c r="AXO94" s="46"/>
      <c r="AYH94" s="46"/>
      <c r="AZA94" s="46"/>
      <c r="AZT94" s="46"/>
      <c r="BAM94" s="46"/>
      <c r="BBF94" s="46"/>
      <c r="BBY94" s="46"/>
      <c r="BCR94" s="46"/>
      <c r="BDK94" s="46"/>
      <c r="BED94" s="46"/>
      <c r="BEW94" s="46"/>
      <c r="BFP94" s="46"/>
      <c r="BGI94" s="46"/>
      <c r="BHB94" s="46"/>
      <c r="BHU94" s="46"/>
      <c r="BIN94" s="46"/>
      <c r="BJG94" s="46"/>
      <c r="BJZ94" s="46"/>
      <c r="BKS94" s="46"/>
      <c r="BLL94" s="46"/>
      <c r="BME94" s="46"/>
      <c r="BMX94" s="46"/>
      <c r="BNQ94" s="46"/>
      <c r="BOJ94" s="46"/>
      <c r="BPC94" s="46"/>
      <c r="BPV94" s="46"/>
      <c r="BQO94" s="46"/>
      <c r="BRH94" s="46"/>
      <c r="BSA94" s="46"/>
      <c r="BST94" s="46"/>
      <c r="BTM94" s="46"/>
      <c r="BUF94" s="46"/>
      <c r="BUY94" s="46"/>
      <c r="BVR94" s="46"/>
      <c r="BWK94" s="46"/>
      <c r="BXD94" s="46"/>
      <c r="BXW94" s="46"/>
      <c r="BYP94" s="46"/>
      <c r="BZI94" s="46"/>
      <c r="CAB94" s="46"/>
      <c r="CAU94" s="46"/>
      <c r="CBN94" s="46"/>
      <c r="CCG94" s="46"/>
      <c r="CCZ94" s="46"/>
      <c r="CDS94" s="46"/>
      <c r="CEL94" s="46"/>
      <c r="CFE94" s="46"/>
      <c r="CFX94" s="46"/>
      <c r="CGQ94" s="46"/>
      <c r="CHJ94" s="46"/>
      <c r="CIC94" s="46"/>
      <c r="CIV94" s="46"/>
      <c r="CJO94" s="46"/>
      <c r="CKH94" s="46"/>
      <c r="CLA94" s="46"/>
      <c r="CLT94" s="46"/>
      <c r="CMM94" s="46"/>
      <c r="CNF94" s="46"/>
      <c r="CNY94" s="46"/>
      <c r="COR94" s="46"/>
      <c r="CPK94" s="46"/>
      <c r="CQD94" s="46"/>
      <c r="CQW94" s="46"/>
      <c r="CRP94" s="46"/>
      <c r="CSI94" s="46"/>
      <c r="CTB94" s="46"/>
      <c r="CTU94" s="46"/>
      <c r="CUN94" s="46"/>
      <c r="CVG94" s="46"/>
      <c r="CVZ94" s="46"/>
      <c r="CWS94" s="46"/>
      <c r="CXL94" s="46"/>
      <c r="CYE94" s="46"/>
      <c r="CYX94" s="46"/>
      <c r="CZQ94" s="46"/>
      <c r="DAJ94" s="46"/>
      <c r="DBC94" s="46"/>
      <c r="DBV94" s="46"/>
      <c r="DCO94" s="46"/>
      <c r="DDH94" s="46"/>
      <c r="DEA94" s="46"/>
      <c r="DET94" s="46"/>
      <c r="DFM94" s="46"/>
      <c r="DGF94" s="46"/>
      <c r="DGY94" s="46"/>
      <c r="DHR94" s="46"/>
      <c r="DIK94" s="46"/>
      <c r="DJD94" s="46"/>
      <c r="DJW94" s="46"/>
      <c r="DKP94" s="46"/>
      <c r="DLI94" s="46"/>
      <c r="DMB94" s="46"/>
      <c r="DMU94" s="46"/>
      <c r="DNN94" s="46"/>
      <c r="DOG94" s="46"/>
      <c r="DOZ94" s="46"/>
      <c r="DPS94" s="46"/>
      <c r="DQL94" s="46"/>
      <c r="DRE94" s="46"/>
      <c r="DRX94" s="46"/>
      <c r="DSQ94" s="46"/>
      <c r="DTJ94" s="46"/>
      <c r="DUC94" s="46"/>
      <c r="DUV94" s="46"/>
      <c r="DVO94" s="46"/>
      <c r="DWH94" s="46"/>
      <c r="DXA94" s="46"/>
      <c r="DXT94" s="46"/>
      <c r="DYM94" s="46"/>
      <c r="DZF94" s="46"/>
      <c r="DZY94" s="46"/>
      <c r="EAR94" s="46"/>
      <c r="EBK94" s="46"/>
      <c r="ECD94" s="46"/>
      <c r="ECW94" s="46"/>
      <c r="EDP94" s="46"/>
      <c r="EEI94" s="46"/>
      <c r="EFB94" s="46"/>
      <c r="EFU94" s="46"/>
      <c r="EGN94" s="46"/>
      <c r="EHG94" s="46"/>
      <c r="EHZ94" s="46"/>
      <c r="EIS94" s="46"/>
      <c r="EJL94" s="46"/>
      <c r="EKE94" s="46"/>
      <c r="EKX94" s="46"/>
      <c r="ELQ94" s="46"/>
      <c r="EMJ94" s="46"/>
      <c r="ENC94" s="46"/>
      <c r="ENV94" s="46"/>
      <c r="EOO94" s="46"/>
      <c r="EPH94" s="46"/>
      <c r="EQA94" s="46"/>
      <c r="EQT94" s="46"/>
      <c r="ERM94" s="46"/>
      <c r="ESF94" s="46"/>
      <c r="ESY94" s="46"/>
      <c r="ETR94" s="46"/>
      <c r="EUK94" s="46"/>
      <c r="EVD94" s="46"/>
      <c r="EVW94" s="46"/>
      <c r="EWP94" s="46"/>
      <c r="EXI94" s="46"/>
      <c r="EYB94" s="46"/>
      <c r="EYU94" s="46"/>
      <c r="EZN94" s="46"/>
      <c r="FAG94" s="46"/>
      <c r="FAZ94" s="46"/>
      <c r="FBS94" s="46"/>
      <c r="FCL94" s="46"/>
      <c r="FDE94" s="46"/>
      <c r="FDX94" s="46"/>
      <c r="FEQ94" s="46"/>
      <c r="FFJ94" s="46"/>
      <c r="FGC94" s="46"/>
      <c r="FGV94" s="46"/>
      <c r="FHO94" s="46"/>
      <c r="FIH94" s="46"/>
      <c r="FJA94" s="46"/>
      <c r="FJT94" s="46"/>
      <c r="FKM94" s="46"/>
      <c r="FLF94" s="46"/>
      <c r="FLY94" s="46"/>
      <c r="FMR94" s="46"/>
      <c r="FNK94" s="46"/>
      <c r="FOD94" s="46"/>
      <c r="FOW94" s="46"/>
      <c r="FPP94" s="46"/>
      <c r="FQI94" s="46"/>
      <c r="FRB94" s="46"/>
      <c r="FRU94" s="46"/>
      <c r="FSN94" s="46"/>
      <c r="FTG94" s="46"/>
      <c r="FTZ94" s="46"/>
      <c r="FUS94" s="46"/>
      <c r="FVL94" s="46"/>
      <c r="FWE94" s="46"/>
      <c r="FWX94" s="46"/>
      <c r="FXQ94" s="46"/>
      <c r="FYJ94" s="46"/>
      <c r="FZC94" s="46"/>
      <c r="FZV94" s="46"/>
      <c r="GAO94" s="46"/>
      <c r="GBH94" s="46"/>
      <c r="GCA94" s="46"/>
      <c r="GCT94" s="46"/>
      <c r="GDM94" s="46"/>
      <c r="GEF94" s="46"/>
      <c r="GEY94" s="46"/>
      <c r="GFR94" s="46"/>
      <c r="GGK94" s="46"/>
      <c r="GHD94" s="46"/>
      <c r="GHW94" s="46"/>
      <c r="GIP94" s="46"/>
      <c r="GJI94" s="46"/>
      <c r="GKB94" s="46"/>
      <c r="GKU94" s="46"/>
      <c r="GLN94" s="46"/>
      <c r="GMG94" s="46"/>
      <c r="GMZ94" s="46"/>
      <c r="GNS94" s="46"/>
      <c r="GOL94" s="46"/>
      <c r="GPE94" s="46"/>
      <c r="GPX94" s="46"/>
      <c r="GQQ94" s="46"/>
      <c r="GRJ94" s="46"/>
      <c r="GSC94" s="46"/>
      <c r="GSV94" s="46"/>
      <c r="GTO94" s="46"/>
      <c r="GUH94" s="46"/>
      <c r="GVA94" s="46"/>
      <c r="GVT94" s="46"/>
      <c r="GWM94" s="46"/>
      <c r="GXF94" s="46"/>
      <c r="GXY94" s="46"/>
      <c r="GYR94" s="46"/>
      <c r="GZK94" s="46"/>
      <c r="HAD94" s="46"/>
      <c r="HAW94" s="46"/>
      <c r="HBP94" s="46"/>
      <c r="HCI94" s="46"/>
      <c r="HDB94" s="46"/>
      <c r="HDU94" s="46"/>
      <c r="HEN94" s="46"/>
      <c r="HFG94" s="46"/>
      <c r="HFZ94" s="46"/>
      <c r="HGS94" s="46"/>
      <c r="HHL94" s="46"/>
      <c r="HIE94" s="46"/>
      <c r="HIX94" s="46"/>
      <c r="HJQ94" s="46"/>
      <c r="HKJ94" s="46"/>
      <c r="HLC94" s="46"/>
      <c r="HLV94" s="46"/>
      <c r="HMO94" s="46"/>
      <c r="HNH94" s="46"/>
      <c r="HOA94" s="46"/>
      <c r="HOT94" s="46"/>
      <c r="HPM94" s="46"/>
      <c r="HQF94" s="46"/>
      <c r="HQY94" s="46"/>
      <c r="HRR94" s="46"/>
      <c r="HSK94" s="46"/>
      <c r="HTD94" s="46"/>
      <c r="HTW94" s="46"/>
      <c r="HUP94" s="46"/>
      <c r="HVI94" s="46"/>
      <c r="HWB94" s="46"/>
      <c r="HWU94" s="46"/>
      <c r="HXN94" s="46"/>
      <c r="HYG94" s="46"/>
      <c r="HYZ94" s="46"/>
      <c r="HZS94" s="46"/>
      <c r="IAL94" s="46"/>
      <c r="IBE94" s="46"/>
      <c r="IBX94" s="46"/>
      <c r="ICQ94" s="46"/>
      <c r="IDJ94" s="46"/>
      <c r="IEC94" s="46"/>
      <c r="IEV94" s="46"/>
      <c r="IFO94" s="46"/>
      <c r="IGH94" s="46"/>
      <c r="IHA94" s="46"/>
      <c r="IHT94" s="46"/>
      <c r="IIM94" s="46"/>
      <c r="IJF94" s="46"/>
      <c r="IJY94" s="46"/>
      <c r="IKR94" s="46"/>
      <c r="ILK94" s="46"/>
      <c r="IMD94" s="46"/>
      <c r="IMW94" s="46"/>
      <c r="INP94" s="46"/>
      <c r="IOI94" s="46"/>
      <c r="IPB94" s="46"/>
      <c r="IPU94" s="46"/>
      <c r="IQN94" s="46"/>
      <c r="IRG94" s="46"/>
      <c r="IRZ94" s="46"/>
      <c r="ISS94" s="46"/>
      <c r="ITL94" s="46"/>
      <c r="IUE94" s="46"/>
      <c r="IUX94" s="46"/>
      <c r="IVQ94" s="46"/>
      <c r="IWJ94" s="46"/>
      <c r="IXC94" s="46"/>
      <c r="IXV94" s="46"/>
      <c r="IYO94" s="46"/>
      <c r="IZH94" s="46"/>
      <c r="JAA94" s="46"/>
      <c r="JAT94" s="46"/>
      <c r="JBM94" s="46"/>
      <c r="JCF94" s="46"/>
      <c r="JCY94" s="46"/>
      <c r="JDR94" s="46"/>
      <c r="JEK94" s="46"/>
      <c r="JFD94" s="46"/>
      <c r="JFW94" s="46"/>
      <c r="JGP94" s="46"/>
      <c r="JHI94" s="46"/>
      <c r="JIB94" s="46"/>
      <c r="JIU94" s="46"/>
      <c r="JJN94" s="46"/>
      <c r="JKG94" s="46"/>
      <c r="JKZ94" s="46"/>
      <c r="JLS94" s="46"/>
      <c r="JML94" s="46"/>
      <c r="JNE94" s="46"/>
      <c r="JNX94" s="46"/>
      <c r="JOQ94" s="46"/>
      <c r="JPJ94" s="46"/>
      <c r="JQC94" s="46"/>
      <c r="JQV94" s="46"/>
      <c r="JRO94" s="46"/>
      <c r="JSH94" s="46"/>
      <c r="JTA94" s="46"/>
      <c r="JTT94" s="46"/>
      <c r="JUM94" s="46"/>
      <c r="JVF94" s="46"/>
      <c r="JVY94" s="46"/>
      <c r="JWR94" s="46"/>
      <c r="JXK94" s="46"/>
      <c r="JYD94" s="46"/>
      <c r="JYW94" s="46"/>
      <c r="JZP94" s="46"/>
      <c r="KAI94" s="46"/>
      <c r="KBB94" s="46"/>
      <c r="KBU94" s="46"/>
      <c r="KCN94" s="46"/>
      <c r="KDG94" s="46"/>
      <c r="KDZ94" s="46"/>
      <c r="KES94" s="46"/>
      <c r="KFL94" s="46"/>
      <c r="KGE94" s="46"/>
      <c r="KGX94" s="46"/>
      <c r="KHQ94" s="46"/>
      <c r="KIJ94" s="46"/>
      <c r="KJC94" s="46"/>
      <c r="KJV94" s="46"/>
      <c r="KKO94" s="46"/>
      <c r="KLH94" s="46"/>
      <c r="KMA94" s="46"/>
      <c r="KMT94" s="46"/>
      <c r="KNM94" s="46"/>
      <c r="KOF94" s="46"/>
      <c r="KOY94" s="46"/>
      <c r="KPR94" s="46"/>
      <c r="KQK94" s="46"/>
      <c r="KRD94" s="46"/>
      <c r="KRW94" s="46"/>
      <c r="KSP94" s="46"/>
      <c r="KTI94" s="46"/>
      <c r="KUB94" s="46"/>
      <c r="KUU94" s="46"/>
      <c r="KVN94" s="46"/>
      <c r="KWG94" s="46"/>
      <c r="KWZ94" s="46"/>
      <c r="KXS94" s="46"/>
      <c r="KYL94" s="46"/>
      <c r="KZE94" s="46"/>
      <c r="KZX94" s="46"/>
      <c r="LAQ94" s="46"/>
      <c r="LBJ94" s="46"/>
      <c r="LCC94" s="46"/>
      <c r="LCV94" s="46"/>
      <c r="LDO94" s="46"/>
      <c r="LEH94" s="46"/>
      <c r="LFA94" s="46"/>
      <c r="LFT94" s="46"/>
      <c r="LGM94" s="46"/>
      <c r="LHF94" s="46"/>
      <c r="LHY94" s="46"/>
      <c r="LIR94" s="46"/>
      <c r="LJK94" s="46"/>
      <c r="LKD94" s="46"/>
      <c r="LKW94" s="46"/>
      <c r="LLP94" s="46"/>
      <c r="LMI94" s="46"/>
      <c r="LNB94" s="46"/>
      <c r="LNU94" s="46"/>
      <c r="LON94" s="46"/>
      <c r="LPG94" s="46"/>
      <c r="LPZ94" s="46"/>
      <c r="LQS94" s="46"/>
      <c r="LRL94" s="46"/>
      <c r="LSE94" s="46"/>
      <c r="LSX94" s="46"/>
      <c r="LTQ94" s="46"/>
      <c r="LUJ94" s="46"/>
      <c r="LVC94" s="46"/>
      <c r="LVV94" s="46"/>
      <c r="LWO94" s="46"/>
      <c r="LXH94" s="46"/>
      <c r="LYA94" s="46"/>
      <c r="LYT94" s="46"/>
      <c r="LZM94" s="46"/>
      <c r="MAF94" s="46"/>
      <c r="MAY94" s="46"/>
      <c r="MBR94" s="46"/>
      <c r="MCK94" s="46"/>
      <c r="MDD94" s="46"/>
      <c r="MDW94" s="46"/>
      <c r="MEP94" s="46"/>
      <c r="MFI94" s="46"/>
      <c r="MGB94" s="46"/>
      <c r="MGU94" s="46"/>
      <c r="MHN94" s="46"/>
      <c r="MIG94" s="46"/>
      <c r="MIZ94" s="46"/>
      <c r="MJS94" s="46"/>
      <c r="MKL94" s="46"/>
      <c r="MLE94" s="46"/>
      <c r="MLX94" s="46"/>
      <c r="MMQ94" s="46"/>
      <c r="MNJ94" s="46"/>
      <c r="MOC94" s="46"/>
      <c r="MOV94" s="46"/>
      <c r="MPO94" s="46"/>
      <c r="MQH94" s="46"/>
      <c r="MRA94" s="46"/>
      <c r="MRT94" s="46"/>
      <c r="MSM94" s="46"/>
      <c r="MTF94" s="46"/>
      <c r="MTY94" s="46"/>
      <c r="MUR94" s="46"/>
      <c r="MVK94" s="46"/>
      <c r="MWD94" s="46"/>
      <c r="MWW94" s="46"/>
      <c r="MXP94" s="46"/>
      <c r="MYI94" s="46"/>
      <c r="MZB94" s="46"/>
      <c r="MZU94" s="46"/>
      <c r="NAN94" s="46"/>
      <c r="NBG94" s="46"/>
      <c r="NBZ94" s="46"/>
      <c r="NCS94" s="46"/>
      <c r="NDL94" s="46"/>
      <c r="NEE94" s="46"/>
      <c r="NEX94" s="46"/>
      <c r="NFQ94" s="46"/>
      <c r="NGJ94" s="46"/>
      <c r="NHC94" s="46"/>
      <c r="NHV94" s="46"/>
      <c r="NIO94" s="46"/>
      <c r="NJH94" s="46"/>
      <c r="NKA94" s="46"/>
      <c r="NKT94" s="46"/>
      <c r="NLM94" s="46"/>
      <c r="NMF94" s="46"/>
      <c r="NMY94" s="46"/>
      <c r="NNR94" s="46"/>
      <c r="NOK94" s="46"/>
      <c r="NPD94" s="46"/>
      <c r="NPW94" s="46"/>
      <c r="NQP94" s="46"/>
      <c r="NRI94" s="46"/>
      <c r="NSB94" s="46"/>
      <c r="NSU94" s="46"/>
      <c r="NTN94" s="46"/>
      <c r="NUG94" s="46"/>
      <c r="NUZ94" s="46"/>
      <c r="NVS94" s="46"/>
      <c r="NWL94" s="46"/>
      <c r="NXE94" s="46"/>
      <c r="NXX94" s="46"/>
      <c r="NYQ94" s="46"/>
      <c r="NZJ94" s="46"/>
      <c r="OAC94" s="46"/>
      <c r="OAV94" s="46"/>
      <c r="OBO94" s="46"/>
      <c r="OCH94" s="46"/>
      <c r="ODA94" s="46"/>
      <c r="ODT94" s="46"/>
      <c r="OEM94" s="46"/>
      <c r="OFF94" s="46"/>
      <c r="OFY94" s="46"/>
      <c r="OGR94" s="46"/>
      <c r="OHK94" s="46"/>
      <c r="OID94" s="46"/>
      <c r="OIW94" s="46"/>
      <c r="OJP94" s="46"/>
      <c r="OKI94" s="46"/>
      <c r="OLB94" s="46"/>
      <c r="OLU94" s="46"/>
      <c r="OMN94" s="46"/>
      <c r="ONG94" s="46"/>
      <c r="ONZ94" s="46"/>
      <c r="OOS94" s="46"/>
      <c r="OPL94" s="46"/>
      <c r="OQE94" s="46"/>
      <c r="OQX94" s="46"/>
      <c r="ORQ94" s="46"/>
      <c r="OSJ94" s="46"/>
      <c r="OTC94" s="46"/>
      <c r="OTV94" s="46"/>
      <c r="OUO94" s="46"/>
      <c r="OVH94" s="46"/>
      <c r="OWA94" s="46"/>
      <c r="OWT94" s="46"/>
      <c r="OXM94" s="46"/>
      <c r="OYF94" s="46"/>
      <c r="OYY94" s="46"/>
      <c r="OZR94" s="46"/>
      <c r="PAK94" s="46"/>
      <c r="PBD94" s="46"/>
      <c r="PBW94" s="46"/>
      <c r="PCP94" s="46"/>
      <c r="PDI94" s="46"/>
      <c r="PEB94" s="46"/>
      <c r="PEU94" s="46"/>
      <c r="PFN94" s="46"/>
      <c r="PGG94" s="46"/>
      <c r="PGZ94" s="46"/>
      <c r="PHS94" s="46"/>
      <c r="PIL94" s="46"/>
      <c r="PJE94" s="46"/>
      <c r="PJX94" s="46"/>
      <c r="PKQ94" s="46"/>
      <c r="PLJ94" s="46"/>
      <c r="PMC94" s="46"/>
      <c r="PMV94" s="46"/>
      <c r="PNO94" s="46"/>
      <c r="POH94" s="46"/>
      <c r="PPA94" s="46"/>
      <c r="PPT94" s="46"/>
      <c r="PQM94" s="46"/>
      <c r="PRF94" s="46"/>
      <c r="PRY94" s="46"/>
      <c r="PSR94" s="46"/>
      <c r="PTK94" s="46"/>
      <c r="PUD94" s="46"/>
      <c r="PUW94" s="46"/>
      <c r="PVP94" s="46"/>
      <c r="PWI94" s="46"/>
      <c r="PXB94" s="46"/>
      <c r="PXU94" s="46"/>
      <c r="PYN94" s="46"/>
      <c r="PZG94" s="46"/>
      <c r="PZZ94" s="46"/>
      <c r="QAS94" s="46"/>
      <c r="QBL94" s="46"/>
      <c r="QCE94" s="46"/>
      <c r="QCX94" s="46"/>
      <c r="QDQ94" s="46"/>
      <c r="QEJ94" s="46"/>
      <c r="QFC94" s="46"/>
      <c r="QFV94" s="46"/>
      <c r="QGO94" s="46"/>
      <c r="QHH94" s="46"/>
      <c r="QIA94" s="46"/>
      <c r="QIT94" s="46"/>
      <c r="QJM94" s="46"/>
      <c r="QKF94" s="46"/>
      <c r="QKY94" s="46"/>
      <c r="QLR94" s="46"/>
      <c r="QMK94" s="46"/>
      <c r="QND94" s="46"/>
      <c r="QNW94" s="46"/>
      <c r="QOP94" s="46"/>
      <c r="QPI94" s="46"/>
      <c r="QQB94" s="46"/>
      <c r="QQU94" s="46"/>
      <c r="QRN94" s="46"/>
      <c r="QSG94" s="46"/>
      <c r="QSZ94" s="46"/>
      <c r="QTS94" s="46"/>
      <c r="QUL94" s="46"/>
      <c r="QVE94" s="46"/>
      <c r="QVX94" s="46"/>
      <c r="QWQ94" s="46"/>
      <c r="QXJ94" s="46"/>
      <c r="QYC94" s="46"/>
      <c r="QYV94" s="46"/>
      <c r="QZO94" s="46"/>
      <c r="RAH94" s="46"/>
      <c r="RBA94" s="46"/>
      <c r="RBT94" s="46"/>
      <c r="RCM94" s="46"/>
      <c r="RDF94" s="46"/>
      <c r="RDY94" s="46"/>
      <c r="RER94" s="46"/>
      <c r="RFK94" s="46"/>
      <c r="RGD94" s="46"/>
      <c r="RGW94" s="46"/>
      <c r="RHP94" s="46"/>
      <c r="RII94" s="46"/>
      <c r="RJB94" s="46"/>
      <c r="RJU94" s="46"/>
      <c r="RKN94" s="46"/>
      <c r="RLG94" s="46"/>
      <c r="RLZ94" s="46"/>
      <c r="RMS94" s="46"/>
      <c r="RNL94" s="46"/>
      <c r="ROE94" s="46"/>
      <c r="ROX94" s="46"/>
      <c r="RPQ94" s="46"/>
      <c r="RQJ94" s="46"/>
      <c r="RRC94" s="46"/>
      <c r="RRV94" s="46"/>
      <c r="RSO94" s="46"/>
      <c r="RTH94" s="46"/>
      <c r="RUA94" s="46"/>
      <c r="RUT94" s="46"/>
      <c r="RVM94" s="46"/>
      <c r="RWF94" s="46"/>
      <c r="RWY94" s="46"/>
      <c r="RXR94" s="46"/>
      <c r="RYK94" s="46"/>
      <c r="RZD94" s="46"/>
      <c r="RZW94" s="46"/>
      <c r="SAP94" s="46"/>
      <c r="SBI94" s="46"/>
      <c r="SCB94" s="46"/>
      <c r="SCU94" s="46"/>
      <c r="SDN94" s="46"/>
      <c r="SEG94" s="46"/>
      <c r="SEZ94" s="46"/>
      <c r="SFS94" s="46"/>
      <c r="SGL94" s="46"/>
      <c r="SHE94" s="46"/>
      <c r="SHX94" s="46"/>
      <c r="SIQ94" s="46"/>
      <c r="SJJ94" s="46"/>
      <c r="SKC94" s="46"/>
      <c r="SKV94" s="46"/>
      <c r="SLO94" s="46"/>
      <c r="SMH94" s="46"/>
      <c r="SNA94" s="46"/>
      <c r="SNT94" s="46"/>
      <c r="SOM94" s="46"/>
      <c r="SPF94" s="46"/>
      <c r="SPY94" s="46"/>
      <c r="SQR94" s="46"/>
      <c r="SRK94" s="46"/>
      <c r="SSD94" s="46"/>
      <c r="SSW94" s="46"/>
      <c r="STP94" s="46"/>
      <c r="SUI94" s="46"/>
      <c r="SVB94" s="46"/>
      <c r="SVU94" s="46"/>
      <c r="SWN94" s="46"/>
      <c r="SXG94" s="46"/>
      <c r="SXZ94" s="46"/>
      <c r="SYS94" s="46"/>
      <c r="SZL94" s="46"/>
      <c r="TAE94" s="46"/>
      <c r="TAX94" s="46"/>
      <c r="TBQ94" s="46"/>
      <c r="TCJ94" s="46"/>
      <c r="TDC94" s="46"/>
      <c r="TDV94" s="46"/>
      <c r="TEO94" s="46"/>
      <c r="TFH94" s="46"/>
      <c r="TGA94" s="46"/>
      <c r="TGT94" s="46"/>
      <c r="THM94" s="46"/>
      <c r="TIF94" s="46"/>
      <c r="TIY94" s="46"/>
      <c r="TJR94" s="46"/>
      <c r="TKK94" s="46"/>
      <c r="TLD94" s="46"/>
      <c r="TLW94" s="46"/>
      <c r="TMP94" s="46"/>
      <c r="TNI94" s="46"/>
      <c r="TOB94" s="46"/>
      <c r="TOU94" s="46"/>
      <c r="TPN94" s="46"/>
      <c r="TQG94" s="46"/>
      <c r="TQZ94" s="46"/>
      <c r="TRS94" s="46"/>
      <c r="TSL94" s="46"/>
      <c r="TTE94" s="46"/>
      <c r="TTX94" s="46"/>
      <c r="TUQ94" s="46"/>
      <c r="TVJ94" s="46"/>
      <c r="TWC94" s="46"/>
      <c r="TWV94" s="46"/>
      <c r="TXO94" s="46"/>
      <c r="TYH94" s="46"/>
      <c r="TZA94" s="46"/>
      <c r="TZT94" s="46"/>
      <c r="UAM94" s="46"/>
      <c r="UBF94" s="46"/>
      <c r="UBY94" s="46"/>
      <c r="UCR94" s="46"/>
      <c r="UDK94" s="46"/>
      <c r="UED94" s="46"/>
      <c r="UEW94" s="46"/>
      <c r="UFP94" s="46"/>
      <c r="UGI94" s="46"/>
      <c r="UHB94" s="46"/>
      <c r="UHU94" s="46"/>
      <c r="UIN94" s="46"/>
      <c r="UJG94" s="46"/>
      <c r="UJZ94" s="46"/>
      <c r="UKS94" s="46"/>
      <c r="ULL94" s="46"/>
      <c r="UME94" s="46"/>
      <c r="UMX94" s="46"/>
      <c r="UNQ94" s="46"/>
      <c r="UOJ94" s="46"/>
      <c r="UPC94" s="46"/>
      <c r="UPV94" s="46"/>
      <c r="UQO94" s="46"/>
      <c r="URH94" s="46"/>
      <c r="USA94" s="46"/>
      <c r="UST94" s="46"/>
      <c r="UTM94" s="46"/>
      <c r="UUF94" s="46"/>
      <c r="UUY94" s="46"/>
      <c r="UVR94" s="46"/>
      <c r="UWK94" s="46"/>
      <c r="UXD94" s="46"/>
      <c r="UXW94" s="46"/>
      <c r="UYP94" s="46"/>
      <c r="UZI94" s="46"/>
      <c r="VAB94" s="46"/>
      <c r="VAU94" s="46"/>
      <c r="VBN94" s="46"/>
      <c r="VCG94" s="46"/>
      <c r="VCZ94" s="46"/>
      <c r="VDS94" s="46"/>
      <c r="VEL94" s="46"/>
      <c r="VFE94" s="46"/>
      <c r="VFX94" s="46"/>
      <c r="VGQ94" s="46"/>
      <c r="VHJ94" s="46"/>
      <c r="VIC94" s="46"/>
      <c r="VIV94" s="46"/>
      <c r="VJO94" s="46"/>
      <c r="VKH94" s="46"/>
      <c r="VLA94" s="46"/>
      <c r="VLT94" s="46"/>
      <c r="VMM94" s="46"/>
      <c r="VNF94" s="46"/>
      <c r="VNY94" s="46"/>
      <c r="VOR94" s="46"/>
      <c r="VPK94" s="46"/>
      <c r="VQD94" s="46"/>
      <c r="VQW94" s="46"/>
      <c r="VRP94" s="46"/>
      <c r="VSI94" s="46"/>
      <c r="VTB94" s="46"/>
      <c r="VTU94" s="46"/>
      <c r="VUN94" s="46"/>
      <c r="VVG94" s="46"/>
      <c r="VVZ94" s="46"/>
      <c r="VWS94" s="46"/>
      <c r="VXL94" s="46"/>
      <c r="VYE94" s="46"/>
      <c r="VYX94" s="46"/>
      <c r="VZQ94" s="46"/>
      <c r="WAJ94" s="46"/>
      <c r="WBC94" s="46"/>
      <c r="WBV94" s="46"/>
      <c r="WCO94" s="46"/>
      <c r="WDH94" s="46"/>
      <c r="WEA94" s="46"/>
      <c r="WET94" s="46"/>
      <c r="WFM94" s="46"/>
      <c r="WGF94" s="46"/>
      <c r="WGY94" s="46"/>
      <c r="WHR94" s="46"/>
      <c r="WIK94" s="46"/>
      <c r="WJD94" s="46"/>
      <c r="WJW94" s="46"/>
      <c r="WKP94" s="46"/>
      <c r="WLI94" s="46"/>
      <c r="WMB94" s="46"/>
      <c r="WMU94" s="46"/>
      <c r="WNN94" s="46"/>
      <c r="WOG94" s="46"/>
      <c r="WOZ94" s="46"/>
      <c r="WPS94" s="46"/>
      <c r="WQL94" s="46"/>
      <c r="WRE94" s="46"/>
      <c r="WRX94" s="46"/>
      <c r="WSQ94" s="46"/>
      <c r="WTJ94" s="46"/>
      <c r="WUC94" s="46"/>
      <c r="WUV94" s="46"/>
      <c r="WVO94" s="46"/>
      <c r="WWH94" s="46"/>
      <c r="WXA94" s="46"/>
      <c r="WXT94" s="46"/>
      <c r="WYM94" s="46"/>
      <c r="WZF94" s="46"/>
      <c r="WZY94" s="46"/>
      <c r="XAR94" s="46"/>
      <c r="XBK94" s="46"/>
      <c r="XCD94" s="46"/>
      <c r="XCW94" s="46"/>
      <c r="XDP94" s="46"/>
    </row>
    <row r="95" spans="1:1011 1030:2037 2056:3063 3082:4089 4108:5115 5134:6141 6160:7167 7186:8174 8193:9200 9219:10226 10245:11252 11271:12278 12297:13304 13323:14330 14349:15356 15375:16344" ht="15">
      <c r="A95" s="85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85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BA95" s="85"/>
      <c r="BB95" s="50"/>
      <c r="BC95" s="50"/>
      <c r="BD95" s="50"/>
      <c r="BE95" s="50"/>
    </row>
    <row r="96" spans="1:1011 1030:2037 2056:3063 3082:4089 4108:5115 5134:6141 6160:7167 7186:8174 8193:9200 9219:10226 10245:11252 11271:12278 12297:13304 13323:14330 14349:15356 15375:16344" ht="15">
      <c r="A96" s="85" t="s">
        <v>79</v>
      </c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85" t="s">
        <v>79</v>
      </c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BA96" s="85" t="s">
        <v>79</v>
      </c>
      <c r="BB96" s="50"/>
      <c r="BC96" s="50"/>
      <c r="BD96" s="50"/>
      <c r="BE96" s="50"/>
    </row>
    <row r="97" spans="1:57" ht="15">
      <c r="A97" s="53" t="s">
        <v>68</v>
      </c>
      <c r="B97" s="53"/>
      <c r="C97" s="53"/>
      <c r="D97" s="53"/>
      <c r="E97" s="53"/>
      <c r="F97" s="59">
        <f t="shared" ref="F97:O98" si="76">F89/B89-1</f>
        <v>0.19402985074626855</v>
      </c>
      <c r="G97" s="59">
        <f t="shared" si="76"/>
        <v>0.24014639639639634</v>
      </c>
      <c r="H97" s="59">
        <f t="shared" si="76"/>
        <v>6.7893558816214838E-2</v>
      </c>
      <c r="I97" s="59">
        <f t="shared" si="76"/>
        <v>-5.1948051948051854E-2</v>
      </c>
      <c r="J97" s="59">
        <f t="shared" si="76"/>
        <v>1.1556603773584806E-2</v>
      </c>
      <c r="K97" s="59">
        <f t="shared" si="76"/>
        <v>6.9920544835414322E-2</v>
      </c>
      <c r="L97" s="59">
        <f t="shared" si="76"/>
        <v>0.14974382859804392</v>
      </c>
      <c r="M97" s="59">
        <f t="shared" si="76"/>
        <v>0.16005767844268193</v>
      </c>
      <c r="N97" s="59">
        <f t="shared" si="76"/>
        <v>3.2874795989741301E-2</v>
      </c>
      <c r="O97" s="59">
        <f t="shared" si="76"/>
        <v>-0.20581370676851263</v>
      </c>
      <c r="P97" s="59">
        <f t="shared" ref="P97:Y98" si="77">P89/L89-1</f>
        <v>-0.27020457767875228</v>
      </c>
      <c r="Q97" s="59">
        <f t="shared" si="77"/>
        <v>-0.30723016366273048</v>
      </c>
      <c r="R97" s="59">
        <f t="shared" si="77"/>
        <v>-0.24153498871331824</v>
      </c>
      <c r="S97" s="59">
        <f t="shared" si="77"/>
        <v>7.3470478226021818E-2</v>
      </c>
      <c r="T97" s="59">
        <f t="shared" si="77"/>
        <v>0.2389675270607825</v>
      </c>
      <c r="U97" s="59">
        <f t="shared" si="77"/>
        <v>0.25927033492822993</v>
      </c>
      <c r="V97" s="59">
        <f t="shared" si="77"/>
        <v>0.13065476190476177</v>
      </c>
      <c r="W97" s="59">
        <f t="shared" si="77"/>
        <v>-2.5136884021901507E-2</v>
      </c>
      <c r="X97" s="59">
        <f t="shared" si="77"/>
        <v>-4.4130824372759836E-2</v>
      </c>
      <c r="Y97" s="59">
        <f t="shared" si="77"/>
        <v>-1.8285442887675196E-2</v>
      </c>
      <c r="Z97" s="53"/>
      <c r="AA97" s="53" t="s">
        <v>68</v>
      </c>
      <c r="AB97" s="59"/>
      <c r="AC97" s="59"/>
      <c r="AD97" s="59"/>
      <c r="AE97" s="59"/>
      <c r="AF97" s="59">
        <f t="shared" ref="AF97:AR102" si="78">AF89/AB89-1</f>
        <v>5.0666666666666638E-2</v>
      </c>
      <c r="AG97" s="59">
        <f t="shared" si="78"/>
        <v>0</v>
      </c>
      <c r="AH97" s="59">
        <f t="shared" si="78"/>
        <v>-4.7732696897374693E-2</v>
      </c>
      <c r="AI97" s="59">
        <f t="shared" si="78"/>
        <v>-4.1666666666666519E-2</v>
      </c>
      <c r="AJ97" s="59">
        <f t="shared" si="78"/>
        <v>-4.5685279187817174E-2</v>
      </c>
      <c r="AK97" s="59">
        <f t="shared" si="78"/>
        <v>-3.8860103626943032E-2</v>
      </c>
      <c r="AL97" s="59">
        <f t="shared" si="78"/>
        <v>-0.1578947368421052</v>
      </c>
      <c r="AM97" s="59">
        <f t="shared" si="78"/>
        <v>-0.16368286445012781</v>
      </c>
      <c r="AN97" s="59">
        <f t="shared" si="78"/>
        <v>-0.10904255319148937</v>
      </c>
      <c r="AO97" s="59">
        <f t="shared" si="78"/>
        <v>-0.12668463611859848</v>
      </c>
      <c r="AP97" s="59">
        <f t="shared" si="78"/>
        <v>-2.083333333333337E-2</v>
      </c>
      <c r="AQ97" s="59">
        <f t="shared" si="78"/>
        <v>-0.17737003058103984</v>
      </c>
      <c r="AR97" s="59">
        <f t="shared" si="78"/>
        <v>-0.21492537313432836</v>
      </c>
      <c r="BA97" s="53" t="s">
        <v>68</v>
      </c>
      <c r="BB97" s="59"/>
      <c r="BC97" s="59">
        <f t="shared" ref="BC97:BE102" si="79">BC89/BB89-1</f>
        <v>-1.133501259445846E-2</v>
      </c>
      <c r="BD97" s="59">
        <f t="shared" si="79"/>
        <v>-0.10191082802547768</v>
      </c>
      <c r="BE97" s="59">
        <f t="shared" si="79"/>
        <v>-0.10851063829787222</v>
      </c>
    </row>
    <row r="98" spans="1:57" ht="15">
      <c r="A98" s="53" t="s">
        <v>66</v>
      </c>
      <c r="B98" s="53"/>
      <c r="C98" s="53"/>
      <c r="D98" s="53"/>
      <c r="E98" s="53"/>
      <c r="F98" s="59">
        <f t="shared" si="76"/>
        <v>0.27065809005442865</v>
      </c>
      <c r="G98" s="59">
        <f t="shared" si="76"/>
        <v>0.58067729083665309</v>
      </c>
      <c r="H98" s="59">
        <f t="shared" si="76"/>
        <v>0.59200789343857929</v>
      </c>
      <c r="I98" s="59">
        <f t="shared" si="76"/>
        <v>0.2971756037658615</v>
      </c>
      <c r="J98" s="59">
        <f t="shared" si="76"/>
        <v>0.34345794392523366</v>
      </c>
      <c r="K98" s="59">
        <f t="shared" si="76"/>
        <v>0.21550094517958418</v>
      </c>
      <c r="L98" s="59">
        <f t="shared" si="76"/>
        <v>0.24109079640533015</v>
      </c>
      <c r="M98" s="59">
        <f t="shared" si="76"/>
        <v>0.31713474282107912</v>
      </c>
      <c r="N98" s="59">
        <f t="shared" si="76"/>
        <v>0.12231884057971021</v>
      </c>
      <c r="O98" s="59">
        <f t="shared" si="76"/>
        <v>-9.434940383618462E-2</v>
      </c>
      <c r="P98" s="59">
        <f t="shared" si="77"/>
        <v>-0.10736579275905123</v>
      </c>
      <c r="Q98" s="59">
        <f t="shared" si="77"/>
        <v>-0.1420699568758983</v>
      </c>
      <c r="R98" s="59">
        <f t="shared" si="77"/>
        <v>-3.9256198347107363E-2</v>
      </c>
      <c r="S98" s="59">
        <f t="shared" si="77"/>
        <v>0.48769318832283903</v>
      </c>
      <c r="T98" s="59">
        <f t="shared" si="77"/>
        <v>0.2861538461538462</v>
      </c>
      <c r="U98" s="59">
        <f t="shared" si="77"/>
        <v>0.19575537559340961</v>
      </c>
      <c r="V98" s="59">
        <f t="shared" si="77"/>
        <v>-3.6827956989247235E-2</v>
      </c>
      <c r="W98" s="59">
        <f t="shared" si="77"/>
        <v>-0.28799538283955362</v>
      </c>
      <c r="X98" s="59">
        <f t="shared" si="77"/>
        <v>-0.28164419312744671</v>
      </c>
      <c r="Y98" s="59">
        <f t="shared" si="77"/>
        <v>-0.56328818309201312</v>
      </c>
      <c r="Z98" s="53"/>
      <c r="AA98" s="53" t="s">
        <v>66</v>
      </c>
      <c r="AB98" s="59"/>
      <c r="AC98" s="59"/>
      <c r="AD98" s="59"/>
      <c r="AE98" s="59"/>
      <c r="AF98" s="59">
        <f t="shared" si="78"/>
        <v>-0.43287671232876712</v>
      </c>
      <c r="AG98" s="59">
        <f t="shared" si="78"/>
        <v>-0.39037433155080214</v>
      </c>
      <c r="AH98" s="59">
        <f t="shared" si="78"/>
        <v>-0.29003021148036257</v>
      </c>
      <c r="AI98" s="59">
        <f t="shared" si="78"/>
        <v>0.28421052631578947</v>
      </c>
      <c r="AJ98" s="59">
        <f t="shared" si="78"/>
        <v>0.23188405797101463</v>
      </c>
      <c r="AK98" s="59">
        <f t="shared" si="78"/>
        <v>0.12719298245614019</v>
      </c>
      <c r="AL98" s="59">
        <f t="shared" si="78"/>
        <v>0.27659574468085113</v>
      </c>
      <c r="AM98" s="59">
        <f t="shared" si="78"/>
        <v>0.33606557377049184</v>
      </c>
      <c r="AN98" s="59">
        <f t="shared" si="78"/>
        <v>0.29411764705882359</v>
      </c>
      <c r="AO98" s="59">
        <f t="shared" si="78"/>
        <v>0.30739299610894943</v>
      </c>
      <c r="AP98" s="59">
        <f t="shared" si="78"/>
        <v>0.17000000000000015</v>
      </c>
      <c r="AQ98" s="59">
        <f t="shared" si="78"/>
        <v>0.19631901840490795</v>
      </c>
      <c r="AR98" s="59">
        <f t="shared" si="78"/>
        <v>0.26060606060606073</v>
      </c>
      <c r="BA98" s="53" t="s">
        <v>66</v>
      </c>
      <c r="BB98" s="59"/>
      <c r="BC98" s="59">
        <f t="shared" si="79"/>
        <v>-0.27460317460317452</v>
      </c>
      <c r="BD98" s="59">
        <f t="shared" si="79"/>
        <v>0.24507658643326047</v>
      </c>
      <c r="BE98" s="59">
        <f t="shared" si="79"/>
        <v>0.23637961335676594</v>
      </c>
    </row>
    <row r="99" spans="1:57" ht="15">
      <c r="A99" s="53" t="s">
        <v>98</v>
      </c>
      <c r="B99" s="53"/>
      <c r="C99" s="53"/>
      <c r="D99" s="53"/>
      <c r="E99" s="53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3"/>
      <c r="AA99" s="53" t="s">
        <v>98</v>
      </c>
      <c r="AB99" s="59"/>
      <c r="AC99" s="59"/>
      <c r="AD99" s="59"/>
      <c r="AE99" s="59"/>
      <c r="AF99" s="59">
        <f t="shared" si="78"/>
        <v>1.0178571428571432</v>
      </c>
      <c r="AG99" s="59">
        <f t="shared" si="78"/>
        <v>0.55681818181818166</v>
      </c>
      <c r="AH99" s="59">
        <f t="shared" si="78"/>
        <v>0.45999999999999996</v>
      </c>
      <c r="AI99" s="59">
        <f t="shared" si="78"/>
        <v>0.57142857142857162</v>
      </c>
      <c r="AJ99" s="59">
        <f t="shared" si="78"/>
        <v>0.64601769911504436</v>
      </c>
      <c r="AK99" s="59">
        <f t="shared" si="78"/>
        <v>0.64233576642335777</v>
      </c>
      <c r="AL99" s="59">
        <f t="shared" si="78"/>
        <v>0.93835616438356184</v>
      </c>
      <c r="AM99" s="59">
        <f t="shared" si="78"/>
        <v>0.76704545454545459</v>
      </c>
      <c r="AN99" s="59">
        <f t="shared" si="78"/>
        <v>0.39784946236559127</v>
      </c>
      <c r="AO99" s="59">
        <f t="shared" si="78"/>
        <v>0.61333333333333329</v>
      </c>
      <c r="AP99" s="59">
        <f t="shared" si="78"/>
        <v>0.62897526501766787</v>
      </c>
      <c r="AQ99" s="59">
        <f t="shared" si="78"/>
        <v>0.64308681672025725</v>
      </c>
      <c r="AR99" s="59">
        <f t="shared" si="78"/>
        <v>1.0076923076923077</v>
      </c>
      <c r="BA99" s="53" t="s">
        <v>98</v>
      </c>
      <c r="BB99" s="59"/>
      <c r="BC99" s="59">
        <f t="shared" si="79"/>
        <v>0.60674157303370824</v>
      </c>
      <c r="BD99" s="59">
        <f t="shared" si="79"/>
        <v>0.75699300699300687</v>
      </c>
      <c r="BE99" s="59">
        <f t="shared" si="79"/>
        <v>0.58706467661691542</v>
      </c>
    </row>
    <row r="100" spans="1:57" ht="15">
      <c r="A100" s="53" t="s">
        <v>84</v>
      </c>
      <c r="B100" s="53"/>
      <c r="C100" s="53"/>
      <c r="D100" s="53"/>
      <c r="E100" s="53"/>
      <c r="F100" s="59">
        <f t="shared" ref="F100:O102" si="80">F92/B92-1</f>
        <v>7.0432868672047011E-2</v>
      </c>
      <c r="G100" s="59">
        <f t="shared" si="80"/>
        <v>-2.1613832853025983E-2</v>
      </c>
      <c r="H100" s="59">
        <f t="shared" si="80"/>
        <v>-7.7308518253400016E-2</v>
      </c>
      <c r="I100" s="59">
        <f t="shared" si="80"/>
        <v>-8.5526315789473673E-2</v>
      </c>
      <c r="J100" s="59">
        <f t="shared" si="80"/>
        <v>-0.12268677176148046</v>
      </c>
      <c r="K100" s="59">
        <f t="shared" si="80"/>
        <v>-2.7982326951399239E-2</v>
      </c>
      <c r="L100" s="59">
        <f t="shared" si="80"/>
        <v>0.13266097750193939</v>
      </c>
      <c r="M100" s="59">
        <f t="shared" si="80"/>
        <v>9.2086330935251981E-2</v>
      </c>
      <c r="N100" s="59">
        <f t="shared" si="80"/>
        <v>0.20234375000000004</v>
      </c>
      <c r="O100" s="59">
        <f t="shared" si="80"/>
        <v>0.27878787878787881</v>
      </c>
      <c r="P100" s="59">
        <f t="shared" ref="P100:Y102" si="81">P92/L92-1</f>
        <v>0.32945205479452055</v>
      </c>
      <c r="Q100" s="59">
        <f t="shared" si="81"/>
        <v>0.53096179183135694</v>
      </c>
      <c r="R100" s="59">
        <f t="shared" si="81"/>
        <v>0.75503573749187791</v>
      </c>
      <c r="S100" s="59">
        <f t="shared" si="81"/>
        <v>0.65047393364928907</v>
      </c>
      <c r="T100" s="59">
        <f t="shared" si="81"/>
        <v>0.54044307058217411</v>
      </c>
      <c r="U100" s="59">
        <f t="shared" si="81"/>
        <v>0.42641996557659212</v>
      </c>
      <c r="V100" s="59">
        <f t="shared" si="81"/>
        <v>0.27656423546834508</v>
      </c>
      <c r="W100" s="59">
        <f t="shared" si="81"/>
        <v>0.18557071069633868</v>
      </c>
      <c r="X100" s="59">
        <f t="shared" si="81"/>
        <v>0.26856187290969902</v>
      </c>
      <c r="Y100" s="59">
        <f t="shared" si="81"/>
        <v>0.25279034690799396</v>
      </c>
      <c r="Z100" s="53"/>
      <c r="AA100" s="53" t="s">
        <v>84</v>
      </c>
      <c r="AB100" s="59"/>
      <c r="AC100" s="59"/>
      <c r="AD100" s="59"/>
      <c r="AE100" s="59"/>
      <c r="AF100" s="59">
        <f t="shared" si="78"/>
        <v>7.3313782991202281E-2</v>
      </c>
      <c r="AG100" s="59">
        <f t="shared" si="78"/>
        <v>0.36196319018404899</v>
      </c>
      <c r="AH100" s="59">
        <f t="shared" si="78"/>
        <v>0.47580645161290303</v>
      </c>
      <c r="AI100" s="59">
        <f t="shared" si="78"/>
        <v>0.51951219512195124</v>
      </c>
      <c r="AJ100" s="59">
        <f t="shared" si="78"/>
        <v>0.84153005464480879</v>
      </c>
      <c r="AK100" s="59">
        <f t="shared" si="78"/>
        <v>0.72747747747747771</v>
      </c>
      <c r="AL100" s="59">
        <f t="shared" si="78"/>
        <v>0.41894353369763215</v>
      </c>
      <c r="AM100" s="59">
        <f t="shared" si="78"/>
        <v>0.34670947030497601</v>
      </c>
      <c r="AN100" s="59">
        <f t="shared" si="78"/>
        <v>0.26112759643916905</v>
      </c>
      <c r="AO100" s="59">
        <f t="shared" si="78"/>
        <v>0.12125162972620585</v>
      </c>
      <c r="AP100" s="59">
        <f t="shared" si="78"/>
        <v>0.18870346598202814</v>
      </c>
      <c r="AQ100" s="59">
        <f t="shared" si="78"/>
        <v>0.12395709177592362</v>
      </c>
      <c r="AR100" s="59">
        <f t="shared" si="78"/>
        <v>5.647058823529405E-2</v>
      </c>
      <c r="BA100" s="53" t="s">
        <v>84</v>
      </c>
      <c r="BB100" s="59"/>
      <c r="BC100" s="59">
        <f t="shared" si="79"/>
        <v>0.36783988957901981</v>
      </c>
      <c r="BD100" s="59">
        <f t="shared" si="79"/>
        <v>0.54339051463168553</v>
      </c>
      <c r="BE100" s="59">
        <f t="shared" si="79"/>
        <v>0.16999019287348816</v>
      </c>
    </row>
    <row r="101" spans="1:57" ht="15">
      <c r="A101" s="53" t="s">
        <v>76</v>
      </c>
      <c r="B101" s="53"/>
      <c r="C101" s="53"/>
      <c r="D101" s="53"/>
      <c r="E101" s="53"/>
      <c r="F101" s="59">
        <f t="shared" si="80"/>
        <v>0.79856115107913661</v>
      </c>
      <c r="G101" s="59">
        <f t="shared" si="80"/>
        <v>0.60795454545454541</v>
      </c>
      <c r="H101" s="59">
        <f t="shared" si="80"/>
        <v>0.31182795698924703</v>
      </c>
      <c r="I101" s="59">
        <f t="shared" si="80"/>
        <v>0.33333333333333348</v>
      </c>
      <c r="J101" s="59">
        <f t="shared" si="80"/>
        <v>-0.16400000000000003</v>
      </c>
      <c r="K101" s="59">
        <f t="shared" si="80"/>
        <v>-2.8268551236749095E-2</v>
      </c>
      <c r="L101" s="59">
        <f t="shared" si="80"/>
        <v>6.9672131147541005E-2</v>
      </c>
      <c r="M101" s="59">
        <f t="shared" si="80"/>
        <v>-0.21031746031746035</v>
      </c>
      <c r="N101" s="59">
        <f t="shared" si="80"/>
        <v>0.37320574162679421</v>
      </c>
      <c r="O101" s="59">
        <f t="shared" si="80"/>
        <v>-7.999999999999996E-2</v>
      </c>
      <c r="P101" s="59">
        <f t="shared" si="81"/>
        <v>0.16091954022988508</v>
      </c>
      <c r="Q101" s="59">
        <f t="shared" si="81"/>
        <v>0.96984924623115609</v>
      </c>
      <c r="R101" s="59">
        <f t="shared" si="81"/>
        <v>0.25435540069686424</v>
      </c>
      <c r="S101" s="59">
        <f t="shared" si="81"/>
        <v>2.4031620553359683</v>
      </c>
      <c r="T101" s="59">
        <f t="shared" si="81"/>
        <v>2.3465346534653468</v>
      </c>
      <c r="U101" s="59">
        <f t="shared" si="81"/>
        <v>1.6224489795918364</v>
      </c>
      <c r="V101" s="59">
        <f t="shared" si="81"/>
        <v>1.6222222222222222</v>
      </c>
      <c r="W101" s="59">
        <f t="shared" si="81"/>
        <v>0.50987224157955868</v>
      </c>
      <c r="X101" s="59">
        <f t="shared" si="81"/>
        <v>0.37475345167652852</v>
      </c>
      <c r="Y101" s="59">
        <f t="shared" si="81"/>
        <v>0.45233463035019472</v>
      </c>
      <c r="Z101" s="53"/>
      <c r="AA101" s="53" t="s">
        <v>76</v>
      </c>
      <c r="AB101" s="59"/>
      <c r="AC101" s="59"/>
      <c r="AD101" s="59"/>
      <c r="AE101" s="59"/>
      <c r="AF101" s="59">
        <f t="shared" si="78"/>
        <v>0.11538461538461542</v>
      </c>
      <c r="AG101" s="59">
        <f t="shared" si="78"/>
        <v>-0.15625</v>
      </c>
      <c r="AH101" s="59">
        <f t="shared" si="78"/>
        <v>-0.13793103448275856</v>
      </c>
      <c r="AI101" s="59">
        <f t="shared" si="78"/>
        <v>-9.6774193548387233E-2</v>
      </c>
      <c r="AJ101" s="59">
        <f t="shared" si="78"/>
        <v>0</v>
      </c>
      <c r="AK101" s="59">
        <f t="shared" si="78"/>
        <v>0.14814814814814814</v>
      </c>
      <c r="AL101" s="59">
        <f t="shared" si="78"/>
        <v>-4.0000000000000036E-2</v>
      </c>
      <c r="AM101" s="59">
        <f t="shared" si="78"/>
        <v>-7.1428571428571286E-2</v>
      </c>
      <c r="AN101" s="59">
        <f t="shared" si="78"/>
        <v>0</v>
      </c>
      <c r="AO101" s="59">
        <f t="shared" si="78"/>
        <v>-6.4516129032258118E-2</v>
      </c>
      <c r="AP101" s="59">
        <f t="shared" si="78"/>
        <v>0.33333333333333348</v>
      </c>
      <c r="AQ101" s="59">
        <f t="shared" si="78"/>
        <v>0</v>
      </c>
      <c r="AR101" s="59">
        <f t="shared" si="78"/>
        <v>-0.17241379310344829</v>
      </c>
      <c r="BA101" s="53" t="s">
        <v>76</v>
      </c>
      <c r="BB101" s="59"/>
      <c r="BC101" s="59">
        <f t="shared" si="79"/>
        <v>-7.6271186440678096E-2</v>
      </c>
      <c r="BD101" s="59">
        <f t="shared" si="79"/>
        <v>9.1743119266056716E-3</v>
      </c>
      <c r="BE101" s="59">
        <f t="shared" si="79"/>
        <v>5.4545454545454453E-2</v>
      </c>
    </row>
    <row r="102" spans="1:57" ht="15">
      <c r="A102" s="85" t="s">
        <v>77</v>
      </c>
      <c r="B102" s="53"/>
      <c r="C102" s="53"/>
      <c r="D102" s="53"/>
      <c r="E102" s="53"/>
      <c r="F102" s="86">
        <f t="shared" si="80"/>
        <v>0.20398642917726906</v>
      </c>
      <c r="G102" s="86">
        <f t="shared" si="80"/>
        <v>0.29407636159460981</v>
      </c>
      <c r="H102" s="86">
        <f t="shared" si="80"/>
        <v>0.18660725986109283</v>
      </c>
      <c r="I102" s="86">
        <f t="shared" si="80"/>
        <v>5.0345392811146139E-2</v>
      </c>
      <c r="J102" s="86">
        <f t="shared" si="80"/>
        <v>8.34800986262767E-2</v>
      </c>
      <c r="K102" s="86">
        <f t="shared" si="80"/>
        <v>0.10272263803015513</v>
      </c>
      <c r="L102" s="86">
        <f t="shared" si="80"/>
        <v>0.17758144671452225</v>
      </c>
      <c r="M102" s="86">
        <f t="shared" si="80"/>
        <v>0.1947386021625237</v>
      </c>
      <c r="N102" s="86">
        <f t="shared" si="80"/>
        <v>9.7529258777633299E-2</v>
      </c>
      <c r="O102" s="86">
        <f t="shared" si="80"/>
        <v>-9.7186700767263545E-2</v>
      </c>
      <c r="P102" s="86">
        <f t="shared" si="81"/>
        <v>-0.11638375691643998</v>
      </c>
      <c r="Q102" s="86">
        <f t="shared" si="81"/>
        <v>-0.10048516514275041</v>
      </c>
      <c r="R102" s="86">
        <f t="shared" si="81"/>
        <v>1.3823064770932536E-3</v>
      </c>
      <c r="S102" s="86">
        <f t="shared" si="81"/>
        <v>0.40150359555458714</v>
      </c>
      <c r="T102" s="86">
        <f t="shared" si="81"/>
        <v>0.38664827000636803</v>
      </c>
      <c r="U102" s="86">
        <f t="shared" si="81"/>
        <v>0.331500881651281</v>
      </c>
      <c r="V102" s="86">
        <f t="shared" si="81"/>
        <v>0.16091500690199179</v>
      </c>
      <c r="W102" s="86">
        <f t="shared" si="81"/>
        <v>-4.9910596283915143E-2</v>
      </c>
      <c r="X102" s="86">
        <f t="shared" si="81"/>
        <v>-2.4033677765021078E-2</v>
      </c>
      <c r="Y102" s="86">
        <f t="shared" si="81"/>
        <v>-9.2389187504868797E-2</v>
      </c>
      <c r="Z102" s="53"/>
      <c r="AA102" s="85" t="s">
        <v>77</v>
      </c>
      <c r="AB102" s="86"/>
      <c r="AC102" s="86"/>
      <c r="AD102" s="86"/>
      <c r="AE102" s="86"/>
      <c r="AF102" s="86">
        <f t="shared" si="78"/>
        <v>-4.6391752577319645E-2</v>
      </c>
      <c r="AG102" s="86">
        <f t="shared" si="78"/>
        <v>1.4107883817427336E-2</v>
      </c>
      <c r="AH102" s="86">
        <f t="shared" si="78"/>
        <v>8.233413269384493E-2</v>
      </c>
      <c r="AI102" s="86">
        <f t="shared" si="78"/>
        <v>0.27019982623805383</v>
      </c>
      <c r="AJ102" s="86">
        <f t="shared" si="78"/>
        <v>0.36936936936936959</v>
      </c>
      <c r="AK102" s="86">
        <f t="shared" si="78"/>
        <v>0.35106382978723394</v>
      </c>
      <c r="AL102" s="86">
        <f t="shared" si="78"/>
        <v>0.2717872968980799</v>
      </c>
      <c r="AM102" s="86">
        <f t="shared" si="78"/>
        <v>0.25102599179206586</v>
      </c>
      <c r="AN102" s="86">
        <f t="shared" si="78"/>
        <v>0.1868421052631577</v>
      </c>
      <c r="AO102" s="86">
        <f t="shared" si="78"/>
        <v>0.15808600847970933</v>
      </c>
      <c r="AP102" s="86">
        <f t="shared" si="78"/>
        <v>0.21893147502903565</v>
      </c>
      <c r="AQ102" s="86">
        <f t="shared" si="78"/>
        <v>0.16949152542372881</v>
      </c>
      <c r="AR102" s="86">
        <f t="shared" si="78"/>
        <v>0.17682926829268286</v>
      </c>
      <c r="BA102" s="85" t="s">
        <v>77</v>
      </c>
      <c r="BB102" s="86"/>
      <c r="BC102" s="86">
        <f t="shared" si="79"/>
        <v>7.8809473904841942E-2</v>
      </c>
      <c r="BD102" s="86">
        <f t="shared" si="79"/>
        <v>0.30600349718282494</v>
      </c>
      <c r="BE102" s="86">
        <f t="shared" si="79"/>
        <v>0.18327878607557269</v>
      </c>
    </row>
    <row r="103" spans="1:57" ht="1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BA103" s="53"/>
      <c r="BB103" s="53"/>
      <c r="BC103" s="53"/>
      <c r="BD103" s="53"/>
      <c r="BE103" s="53"/>
    </row>
    <row r="104" spans="1:57" ht="15">
      <c r="A104" s="85" t="s">
        <v>80</v>
      </c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85" t="s">
        <v>80</v>
      </c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BA104" s="85"/>
      <c r="BB104" s="53"/>
      <c r="BC104" s="53"/>
      <c r="BD104" s="53"/>
      <c r="BE104" s="53"/>
    </row>
    <row r="105" spans="1:57" ht="15">
      <c r="A105" s="53" t="s">
        <v>68</v>
      </c>
      <c r="B105" s="53"/>
      <c r="C105" s="59">
        <f t="shared" ref="C105:Y105" si="82">C89/B89-1</f>
        <v>2.8161081385524867E-4</v>
      </c>
      <c r="D105" s="59">
        <f t="shared" si="82"/>
        <v>0.13203828828828845</v>
      </c>
      <c r="E105" s="59">
        <f t="shared" si="82"/>
        <v>9.1519522506839035E-2</v>
      </c>
      <c r="F105" s="59">
        <f t="shared" si="82"/>
        <v>-3.3948507632718061E-2</v>
      </c>
      <c r="G105" s="59">
        <f t="shared" si="82"/>
        <v>3.8915094339622591E-2</v>
      </c>
      <c r="H105" s="59">
        <f t="shared" si="82"/>
        <v>-2.5198637911464261E-2</v>
      </c>
      <c r="I105" s="59">
        <f t="shared" si="82"/>
        <v>-3.0973451327433565E-2</v>
      </c>
      <c r="J105" s="59">
        <f t="shared" si="82"/>
        <v>3.0761836097092043E-2</v>
      </c>
      <c r="K105" s="59">
        <f t="shared" si="82"/>
        <v>9.8857542550711219E-2</v>
      </c>
      <c r="L105" s="59">
        <f t="shared" si="82"/>
        <v>4.7528113727986376E-2</v>
      </c>
      <c r="M105" s="59">
        <f t="shared" si="82"/>
        <v>-2.2280737289852137E-2</v>
      </c>
      <c r="N105" s="59">
        <f t="shared" si="82"/>
        <v>-8.224570126372488E-2</v>
      </c>
      <c r="O105" s="59">
        <f t="shared" si="82"/>
        <v>-0.15507900677200903</v>
      </c>
      <c r="P105" s="59">
        <f t="shared" si="82"/>
        <v>-3.7403152551429342E-2</v>
      </c>
      <c r="Q105" s="59">
        <f t="shared" si="82"/>
        <v>-7.1884540660560714E-2</v>
      </c>
      <c r="R105" s="59">
        <f t="shared" si="82"/>
        <v>4.784688995215447E-3</v>
      </c>
      <c r="S105" s="59">
        <f t="shared" si="82"/>
        <v>0.1958333333333333</v>
      </c>
      <c r="T105" s="59">
        <f t="shared" si="82"/>
        <v>0.11100049776007959</v>
      </c>
      <c r="U105" s="59">
        <f t="shared" si="82"/>
        <v>-5.66756272401433E-2</v>
      </c>
      <c r="V105" s="59">
        <f t="shared" si="82"/>
        <v>-9.7838993113274819E-2</v>
      </c>
      <c r="W105" s="59">
        <f t="shared" si="82"/>
        <v>3.1060805475125131E-2</v>
      </c>
      <c r="X105" s="59">
        <f t="shared" si="82"/>
        <v>8.9354097523615117E-2</v>
      </c>
      <c r="Y105" s="59">
        <f t="shared" si="82"/>
        <v>-3.1169439887508865E-2</v>
      </c>
      <c r="Z105" s="53"/>
      <c r="AA105" s="53" t="s">
        <v>68</v>
      </c>
      <c r="AB105" s="59"/>
      <c r="AC105" s="59">
        <f t="shared" ref="AC105:AJ110" si="83">AC89/AB89-1</f>
        <v>2.9333333333333433E-2</v>
      </c>
      <c r="AD105" s="59">
        <f t="shared" si="83"/>
        <v>8.5492227979274471E-2</v>
      </c>
      <c r="AE105" s="59">
        <f t="shared" si="83"/>
        <v>-2.6252983293556076E-2</v>
      </c>
      <c r="AF105" s="59">
        <f t="shared" si="83"/>
        <v>-3.4313725490196068E-2</v>
      </c>
      <c r="AG105" s="59">
        <f t="shared" si="83"/>
        <v>-2.0304568527918732E-2</v>
      </c>
      <c r="AH105" s="59">
        <f t="shared" si="83"/>
        <v>3.3678756476683835E-2</v>
      </c>
      <c r="AI105" s="59">
        <f t="shared" si="83"/>
        <v>-2.0050125313283096E-2</v>
      </c>
      <c r="AJ105" s="59">
        <f t="shared" si="83"/>
        <v>-3.8363171355498715E-2</v>
      </c>
      <c r="AK105" s="59">
        <f t="shared" ref="AK105:AR105" si="84">AK89/AJ89-1</f>
        <v>-1.3297872340425565E-2</v>
      </c>
      <c r="AL105" s="59">
        <f t="shared" si="84"/>
        <v>-9.4339622641509413E-2</v>
      </c>
      <c r="AM105" s="59">
        <f t="shared" si="84"/>
        <v>-2.6785714285714191E-2</v>
      </c>
      <c r="AN105" s="59">
        <f t="shared" si="84"/>
        <v>2.4464831804281273E-2</v>
      </c>
      <c r="AO105" s="59">
        <f t="shared" si="84"/>
        <v>-3.2835820895522394E-2</v>
      </c>
      <c r="AP105" s="59">
        <f t="shared" si="84"/>
        <v>1.5432098765432167E-2</v>
      </c>
      <c r="AQ105" s="59">
        <f t="shared" si="84"/>
        <v>-0.18237082066869303</v>
      </c>
      <c r="AR105" s="59">
        <f t="shared" si="84"/>
        <v>-2.2304832713754608E-2</v>
      </c>
      <c r="BA105" s="53"/>
      <c r="BB105" s="59"/>
      <c r="BC105" s="59"/>
      <c r="BD105" s="59"/>
      <c r="BE105" s="59"/>
    </row>
    <row r="106" spans="1:57" ht="15">
      <c r="A106" s="53" t="s">
        <v>66</v>
      </c>
      <c r="B106" s="53"/>
      <c r="C106" s="59">
        <f t="shared" ref="C106:Y106" si="85">C90/B90-1</f>
        <v>-6.432459178624339E-3</v>
      </c>
      <c r="D106" s="59">
        <f t="shared" si="85"/>
        <v>9.4621513944221913E-3</v>
      </c>
      <c r="E106" s="59">
        <f t="shared" si="85"/>
        <v>0.20522940305870763</v>
      </c>
      <c r="F106" s="59">
        <f t="shared" si="85"/>
        <v>5.1166598444535305E-2</v>
      </c>
      <c r="G106" s="59">
        <f t="shared" si="85"/>
        <v>0.23598130841121479</v>
      </c>
      <c r="H106" s="59">
        <f t="shared" si="85"/>
        <v>1.6698172652804155E-2</v>
      </c>
      <c r="I106" s="59">
        <f t="shared" si="85"/>
        <v>-1.7973349860551657E-2</v>
      </c>
      <c r="J106" s="59">
        <f t="shared" si="85"/>
        <v>8.8671505206689982E-2</v>
      </c>
      <c r="K106" s="59">
        <f t="shared" si="85"/>
        <v>0.11826086956521742</v>
      </c>
      <c r="L106" s="59">
        <f t="shared" si="85"/>
        <v>3.8102643856920748E-2</v>
      </c>
      <c r="M106" s="59">
        <f t="shared" si="85"/>
        <v>4.2197253433208459E-2</v>
      </c>
      <c r="N106" s="59">
        <f t="shared" si="85"/>
        <v>-7.2352659319597445E-2</v>
      </c>
      <c r="O106" s="59">
        <f t="shared" si="85"/>
        <v>-9.762396694214881E-2</v>
      </c>
      <c r="P106" s="59">
        <f t="shared" si="85"/>
        <v>2.318259874069839E-2</v>
      </c>
      <c r="Q106" s="59">
        <f t="shared" si="85"/>
        <v>1.6783216783218258E-3</v>
      </c>
      <c r="R106" s="59">
        <f t="shared" si="85"/>
        <v>3.8815973191845821E-2</v>
      </c>
      <c r="S106" s="59">
        <f t="shared" si="85"/>
        <v>0.39731182795698916</v>
      </c>
      <c r="T106" s="59">
        <f t="shared" si="85"/>
        <v>-0.11542901115813764</v>
      </c>
      <c r="U106" s="59">
        <f t="shared" si="85"/>
        <v>-6.8725532840365422E-2</v>
      </c>
      <c r="V106" s="59">
        <f t="shared" si="85"/>
        <v>-0.16324147594581961</v>
      </c>
      <c r="W106" s="59">
        <f t="shared" si="85"/>
        <v>3.2933296120569278E-2</v>
      </c>
      <c r="X106" s="59">
        <f t="shared" si="85"/>
        <v>-0.10753850310726831</v>
      </c>
      <c r="Y106" s="59">
        <f t="shared" si="85"/>
        <v>-0.43384801695428399</v>
      </c>
      <c r="Z106" s="53"/>
      <c r="AA106" s="53" t="s">
        <v>66</v>
      </c>
      <c r="AB106" s="59"/>
      <c r="AC106" s="59">
        <f t="shared" si="83"/>
        <v>2.4657534246575352E-2</v>
      </c>
      <c r="AD106" s="59">
        <f t="shared" si="83"/>
        <v>-0.11497326203208547</v>
      </c>
      <c r="AE106" s="59">
        <f t="shared" si="83"/>
        <v>-0.42598187311178248</v>
      </c>
      <c r="AF106" s="59">
        <f t="shared" si="83"/>
        <v>8.9473684210526372E-2</v>
      </c>
      <c r="AG106" s="59">
        <f t="shared" si="83"/>
        <v>0.10144927536231885</v>
      </c>
      <c r="AH106" s="59">
        <f t="shared" si="83"/>
        <v>3.0701754385964897E-2</v>
      </c>
      <c r="AI106" s="59">
        <f t="shared" si="83"/>
        <v>3.8297872340425476E-2</v>
      </c>
      <c r="AJ106" s="59">
        <f t="shared" si="83"/>
        <v>4.508196721311486E-2</v>
      </c>
      <c r="AK106" s="59">
        <f t="shared" ref="AK106:AR106" si="86">AK90/AJ90-1</f>
        <v>7.8431372549019329E-3</v>
      </c>
      <c r="AL106" s="59">
        <f t="shared" si="86"/>
        <v>0.16731517509727634</v>
      </c>
      <c r="AM106" s="59">
        <f t="shared" si="86"/>
        <v>8.666666666666667E-2</v>
      </c>
      <c r="AN106" s="59">
        <f t="shared" si="86"/>
        <v>1.2269938650306678E-2</v>
      </c>
      <c r="AO106" s="59">
        <f t="shared" si="86"/>
        <v>1.8181818181818299E-2</v>
      </c>
      <c r="AP106" s="59">
        <f t="shared" si="86"/>
        <v>4.4642857142857206E-2</v>
      </c>
      <c r="AQ106" s="59">
        <f t="shared" si="86"/>
        <v>0.11111111111111116</v>
      </c>
      <c r="AR106" s="59">
        <f t="shared" si="86"/>
        <v>6.6666666666666652E-2</v>
      </c>
      <c r="BA106" s="53"/>
      <c r="BB106" s="59"/>
      <c r="BC106" s="59"/>
      <c r="BD106" s="59"/>
      <c r="BE106" s="59"/>
    </row>
    <row r="107" spans="1:57" ht="15">
      <c r="A107" s="53" t="s">
        <v>98</v>
      </c>
      <c r="B107" s="53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3"/>
      <c r="AA107" s="53" t="s">
        <v>98</v>
      </c>
      <c r="AB107" s="59"/>
      <c r="AC107" s="59">
        <f t="shared" si="83"/>
        <v>0.57142857142857162</v>
      </c>
      <c r="AD107" s="59">
        <f t="shared" si="83"/>
        <v>0.13636363636363624</v>
      </c>
      <c r="AE107" s="59">
        <f t="shared" si="83"/>
        <v>0.11999999999999988</v>
      </c>
      <c r="AF107" s="59">
        <f t="shared" si="83"/>
        <v>8.9285714285716189E-3</v>
      </c>
      <c r="AG107" s="59">
        <f t="shared" si="83"/>
        <v>0.21238938053097334</v>
      </c>
      <c r="AH107" s="59">
        <f t="shared" si="83"/>
        <v>6.5693430656934337E-2</v>
      </c>
      <c r="AI107" s="59">
        <f t="shared" si="83"/>
        <v>0.20547945205479468</v>
      </c>
      <c r="AJ107" s="59">
        <f t="shared" si="83"/>
        <v>5.6818181818181879E-2</v>
      </c>
      <c r="AK107" s="59">
        <f t="shared" ref="AK107:AR107" si="87">AK91/AJ91-1</f>
        <v>0.20967741935483852</v>
      </c>
      <c r="AL107" s="59">
        <f t="shared" si="87"/>
        <v>0.25777777777777788</v>
      </c>
      <c r="AM107" s="59">
        <f t="shared" si="87"/>
        <v>9.8939929328621945E-2</v>
      </c>
      <c r="AN107" s="59">
        <f t="shared" si="87"/>
        <v>-0.16398713826366562</v>
      </c>
      <c r="AO107" s="59">
        <f t="shared" si="87"/>
        <v>0.39615384615384608</v>
      </c>
      <c r="AP107" s="59">
        <f t="shared" si="87"/>
        <v>0.26997245179063367</v>
      </c>
      <c r="AQ107" s="59">
        <f t="shared" si="87"/>
        <v>0.10845986984815625</v>
      </c>
      <c r="AR107" s="59">
        <f t="shared" si="87"/>
        <v>2.1526418786692814E-2</v>
      </c>
      <c r="BA107" s="53"/>
      <c r="BB107" s="59"/>
      <c r="BC107" s="59"/>
      <c r="BD107" s="59"/>
    </row>
    <row r="108" spans="1:57" ht="15">
      <c r="A108" s="53" t="s">
        <v>84</v>
      </c>
      <c r="B108" s="53"/>
      <c r="C108" s="59">
        <f t="shared" ref="C108:Y108" si="88">C92/B92-1</f>
        <v>1.8341892883345645E-2</v>
      </c>
      <c r="D108" s="59">
        <f t="shared" si="88"/>
        <v>6.4841498559076172E-3</v>
      </c>
      <c r="E108" s="59">
        <f t="shared" si="88"/>
        <v>8.8045812455261441E-2</v>
      </c>
      <c r="F108" s="59">
        <f t="shared" si="88"/>
        <v>-4.0131578947368407E-2</v>
      </c>
      <c r="G108" s="59">
        <f t="shared" si="88"/>
        <v>-6.9225496915695683E-2</v>
      </c>
      <c r="H108" s="59">
        <f t="shared" si="88"/>
        <v>-5.0810014727540542E-2</v>
      </c>
      <c r="I108" s="59">
        <f t="shared" si="88"/>
        <v>7.8355314197051884E-2</v>
      </c>
      <c r="J108" s="59">
        <f t="shared" si="88"/>
        <v>-7.9136690647481966E-2</v>
      </c>
      <c r="K108" s="59">
        <f t="shared" si="88"/>
        <v>3.125E-2</v>
      </c>
      <c r="L108" s="59">
        <f t="shared" si="88"/>
        <v>0.10606060606060597</v>
      </c>
      <c r="M108" s="59">
        <f t="shared" si="88"/>
        <v>3.9726027397260388E-2</v>
      </c>
      <c r="N108" s="59">
        <f t="shared" si="88"/>
        <v>1.383399209486158E-2</v>
      </c>
      <c r="O108" s="59">
        <f t="shared" si="88"/>
        <v>9.6816114359973948E-2</v>
      </c>
      <c r="P108" s="59">
        <f t="shared" si="88"/>
        <v>0.14988151658767768</v>
      </c>
      <c r="Q108" s="59">
        <f t="shared" si="88"/>
        <v>0.19732096857290071</v>
      </c>
      <c r="R108" s="59">
        <f t="shared" si="88"/>
        <v>0.16222030981067137</v>
      </c>
      <c r="S108" s="59">
        <f t="shared" si="88"/>
        <v>3.1469825990373845E-2</v>
      </c>
      <c r="T108" s="59">
        <f t="shared" si="88"/>
        <v>7.3223259152907394E-2</v>
      </c>
      <c r="U108" s="59">
        <f t="shared" si="88"/>
        <v>0.10869565217391308</v>
      </c>
      <c r="V108" s="59">
        <f t="shared" si="88"/>
        <v>4.0120663650075494E-2</v>
      </c>
      <c r="W108" s="59">
        <f t="shared" si="88"/>
        <v>-4.2053364269141524E-2</v>
      </c>
      <c r="X108" s="59">
        <f t="shared" si="88"/>
        <v>0.14834998486224649</v>
      </c>
      <c r="Y108" s="59">
        <f t="shared" si="88"/>
        <v>9.4911679409438454E-2</v>
      </c>
      <c r="Z108" s="53"/>
      <c r="AA108" s="53" t="s">
        <v>84</v>
      </c>
      <c r="AB108" s="59"/>
      <c r="AC108" s="59">
        <f t="shared" si="83"/>
        <v>-4.3988269794721369E-2</v>
      </c>
      <c r="AD108" s="59">
        <f t="shared" si="83"/>
        <v>0.14110429447852768</v>
      </c>
      <c r="AE108" s="59">
        <f t="shared" si="83"/>
        <v>0.10215053763440851</v>
      </c>
      <c r="AF108" s="59">
        <f t="shared" si="83"/>
        <v>-0.10731707317073169</v>
      </c>
      <c r="AG108" s="59">
        <f t="shared" si="83"/>
        <v>0.21311475409836067</v>
      </c>
      <c r="AH108" s="59">
        <f t="shared" si="83"/>
        <v>0.2364864864864864</v>
      </c>
      <c r="AI108" s="59">
        <f t="shared" si="83"/>
        <v>0.13479052823315119</v>
      </c>
      <c r="AJ108" s="59">
        <f t="shared" si="83"/>
        <v>8.1861958266452817E-2</v>
      </c>
      <c r="AK108" s="59">
        <f t="shared" ref="AK108:AR108" si="89">AK92/AJ92-1</f>
        <v>0.13798219584569726</v>
      </c>
      <c r="AL108" s="59">
        <f t="shared" si="89"/>
        <v>1.5645371577575062E-2</v>
      </c>
      <c r="AM108" s="59">
        <f t="shared" si="89"/>
        <v>7.7021822849807409E-2</v>
      </c>
      <c r="AN108" s="59">
        <f t="shared" si="89"/>
        <v>1.3110846245530272E-2</v>
      </c>
      <c r="AO108" s="59">
        <f t="shared" si="89"/>
        <v>1.1764705882352899E-2</v>
      </c>
      <c r="AP108" s="59">
        <f t="shared" si="89"/>
        <v>7.6744186046511453E-2</v>
      </c>
      <c r="AQ108" s="59">
        <f t="shared" si="89"/>
        <v>1.8358531317494542E-2</v>
      </c>
      <c r="AR108" s="59">
        <f t="shared" si="89"/>
        <v>-4.7720042417815467E-2</v>
      </c>
      <c r="BA108" s="53"/>
      <c r="BB108" s="59"/>
      <c r="BC108" s="59"/>
      <c r="BD108" s="59"/>
    </row>
    <row r="109" spans="1:57" ht="15">
      <c r="A109" s="53" t="s">
        <v>76</v>
      </c>
      <c r="B109" s="53"/>
      <c r="C109" s="59">
        <f t="shared" ref="C109:Y109" si="90">C93/B93-1</f>
        <v>0.26618705035971235</v>
      </c>
      <c r="D109" s="59">
        <f t="shared" si="90"/>
        <v>5.6818181818181879E-2</v>
      </c>
      <c r="E109" s="59">
        <f t="shared" si="90"/>
        <v>1.612903225806428E-2</v>
      </c>
      <c r="F109" s="59">
        <f t="shared" si="90"/>
        <v>0.32275132275132279</v>
      </c>
      <c r="G109" s="59">
        <f t="shared" si="90"/>
        <v>0.13200000000000012</v>
      </c>
      <c r="H109" s="59">
        <f t="shared" si="90"/>
        <v>-0.13780918727915203</v>
      </c>
      <c r="I109" s="59">
        <f t="shared" si="90"/>
        <v>3.2786885245901676E-2</v>
      </c>
      <c r="J109" s="59">
        <f t="shared" si="90"/>
        <v>-0.17063492063492069</v>
      </c>
      <c r="K109" s="59">
        <f t="shared" si="90"/>
        <v>0.31578947368421062</v>
      </c>
      <c r="L109" s="59">
        <f t="shared" si="90"/>
        <v>-5.0909090909090904E-2</v>
      </c>
      <c r="M109" s="59">
        <f t="shared" si="90"/>
        <v>-0.23754789272030663</v>
      </c>
      <c r="N109" s="59">
        <f t="shared" si="90"/>
        <v>0.44221105527638205</v>
      </c>
      <c r="O109" s="59">
        <f t="shared" si="90"/>
        <v>-0.11846689895470375</v>
      </c>
      <c r="P109" s="59">
        <f t="shared" si="90"/>
        <v>0.19762845849802368</v>
      </c>
      <c r="Q109" s="59">
        <f t="shared" si="90"/>
        <v>0.29372937293729384</v>
      </c>
      <c r="R109" s="59">
        <f t="shared" si="90"/>
        <v>-8.163265306122458E-2</v>
      </c>
      <c r="S109" s="59">
        <f t="shared" si="90"/>
        <v>1.3916666666666666</v>
      </c>
      <c r="T109" s="59">
        <f t="shared" si="90"/>
        <v>0.17770034843205584</v>
      </c>
      <c r="U109" s="59">
        <f t="shared" si="90"/>
        <v>1.3806706114398271E-2</v>
      </c>
      <c r="V109" s="59">
        <f t="shared" si="90"/>
        <v>-8.171206225680927E-2</v>
      </c>
      <c r="W109" s="59">
        <f t="shared" si="90"/>
        <v>0.37711864406779649</v>
      </c>
      <c r="X109" s="59">
        <f t="shared" si="90"/>
        <v>7.2307692307692406E-2</v>
      </c>
      <c r="Y109" s="59">
        <f t="shared" si="90"/>
        <v>7.1018651362984242E-2</v>
      </c>
      <c r="Z109" s="53"/>
      <c r="AA109" s="53" t="s">
        <v>76</v>
      </c>
      <c r="AB109" s="59"/>
      <c r="AC109" s="59">
        <f t="shared" si="83"/>
        <v>0.23076923076923084</v>
      </c>
      <c r="AD109" s="59">
        <f t="shared" si="83"/>
        <v>-9.3750000000000111E-2</v>
      </c>
      <c r="AE109" s="59">
        <f t="shared" si="83"/>
        <v>6.8965517241379448E-2</v>
      </c>
      <c r="AF109" s="59">
        <f t="shared" si="83"/>
        <v>-6.4516129032258118E-2</v>
      </c>
      <c r="AG109" s="59">
        <f t="shared" si="83"/>
        <v>-6.8965517241379226E-2</v>
      </c>
      <c r="AH109" s="59">
        <f t="shared" si="83"/>
        <v>-7.4074074074074181E-2</v>
      </c>
      <c r="AI109" s="59">
        <f t="shared" si="83"/>
        <v>0.11999999999999988</v>
      </c>
      <c r="AJ109" s="59">
        <f t="shared" si="83"/>
        <v>3.5714285714285809E-2</v>
      </c>
      <c r="AK109" s="59">
        <f t="shared" ref="AK109:AR109" si="91">AK93/AJ93-1</f>
        <v>6.8965517241379448E-2</v>
      </c>
      <c r="AL109" s="59">
        <f t="shared" si="91"/>
        <v>-0.22580645161290325</v>
      </c>
      <c r="AM109" s="59">
        <f t="shared" si="91"/>
        <v>8.3333333333333481E-2</v>
      </c>
      <c r="AN109" s="59">
        <f t="shared" si="91"/>
        <v>0.11538461538461542</v>
      </c>
      <c r="AO109" s="59">
        <f t="shared" si="91"/>
        <v>0</v>
      </c>
      <c r="AP109" s="59">
        <f t="shared" si="91"/>
        <v>0.10344827586206895</v>
      </c>
      <c r="AQ109" s="59">
        <f t="shared" si="91"/>
        <v>-0.1875</v>
      </c>
      <c r="AR109" s="59">
        <f t="shared" si="91"/>
        <v>-7.6923076923076983E-2</v>
      </c>
      <c r="BA109" s="53"/>
      <c r="BB109" s="59"/>
      <c r="BC109" s="59"/>
      <c r="BD109" s="59"/>
    </row>
    <row r="110" spans="1:57" ht="15">
      <c r="A110" s="85" t="s">
        <v>77</v>
      </c>
      <c r="B110" s="53"/>
      <c r="C110" s="86">
        <f t="shared" ref="C110:Y110" si="92">C94/B94-1</f>
        <v>7.0681368391292132E-3</v>
      </c>
      <c r="D110" s="86">
        <f t="shared" si="92"/>
        <v>7.1167883211678884E-2</v>
      </c>
      <c r="E110" s="86">
        <f t="shared" si="92"/>
        <v>0.11925042589437829</v>
      </c>
      <c r="F110" s="86">
        <f t="shared" si="92"/>
        <v>-2.8099754127151044E-3</v>
      </c>
      <c r="G110" s="86">
        <f t="shared" si="92"/>
        <v>8.2423388517083307E-2</v>
      </c>
      <c r="H110" s="86">
        <f t="shared" si="92"/>
        <v>-1.7789348085475609E-2</v>
      </c>
      <c r="I110" s="86">
        <f t="shared" si="92"/>
        <v>-9.2766427388183414E-3</v>
      </c>
      <c r="J110" s="86">
        <f t="shared" si="92"/>
        <v>2.8647865343885748E-2</v>
      </c>
      <c r="K110" s="86">
        <f t="shared" si="92"/>
        <v>0.10164716081491121</v>
      </c>
      <c r="L110" s="86">
        <f t="shared" si="92"/>
        <v>4.8888451701750935E-2</v>
      </c>
      <c r="M110" s="86">
        <f t="shared" si="92"/>
        <v>5.1580230704304508E-3</v>
      </c>
      <c r="N110" s="86">
        <f t="shared" si="92"/>
        <v>-5.50475835043851E-2</v>
      </c>
      <c r="O110" s="86">
        <f t="shared" si="92"/>
        <v>-9.3799368088467672E-2</v>
      </c>
      <c r="P110" s="86">
        <f t="shared" si="92"/>
        <v>2.6585312704292985E-2</v>
      </c>
      <c r="Q110" s="86">
        <f t="shared" si="92"/>
        <v>2.3243472723413205E-2</v>
      </c>
      <c r="R110" s="86">
        <f t="shared" si="92"/>
        <v>5.1965563738201492E-2</v>
      </c>
      <c r="S110" s="86">
        <f t="shared" si="92"/>
        <v>0.26829027805166628</v>
      </c>
      <c r="T110" s="86">
        <f t="shared" si="92"/>
        <v>1.5703957086216302E-2</v>
      </c>
      <c r="U110" s="86">
        <f t="shared" si="92"/>
        <v>-1.7451205510906953E-2</v>
      </c>
      <c r="V110" s="86">
        <f t="shared" si="92"/>
        <v>-8.2807509542727975E-2</v>
      </c>
      <c r="W110" s="86">
        <f t="shared" si="92"/>
        <v>3.7965007643961046E-2</v>
      </c>
      <c r="X110" s="86">
        <f t="shared" si="92"/>
        <v>4.3367973160952422E-2</v>
      </c>
      <c r="Y110" s="86">
        <f t="shared" si="92"/>
        <v>-8.6267743706376021E-2</v>
      </c>
      <c r="Z110" s="53"/>
      <c r="AA110" s="85" t="s">
        <v>77</v>
      </c>
      <c r="AB110" s="86"/>
      <c r="AC110" s="86">
        <f t="shared" si="83"/>
        <v>3.5223367697594377E-2</v>
      </c>
      <c r="AD110" s="86">
        <f t="shared" si="83"/>
        <v>3.8174273858921026E-2</v>
      </c>
      <c r="AE110" s="86">
        <f t="shared" si="83"/>
        <v>-7.9936051159072763E-2</v>
      </c>
      <c r="AF110" s="86">
        <f t="shared" si="83"/>
        <v>-3.5621198957428324E-2</v>
      </c>
      <c r="AG110" s="86">
        <f t="shared" si="83"/>
        <v>0.10090090090090098</v>
      </c>
      <c r="AH110" s="86">
        <f t="shared" si="83"/>
        <v>0.10801963993453367</v>
      </c>
      <c r="AI110" s="86">
        <f t="shared" si="83"/>
        <v>7.9763663220088432E-2</v>
      </c>
      <c r="AJ110" s="86">
        <f t="shared" si="83"/>
        <v>3.9671682626539306E-2</v>
      </c>
      <c r="AK110" s="86">
        <f t="shared" ref="AK110:AR110" si="93">AK94/AJ94-1</f>
        <v>8.618421052631553E-2</v>
      </c>
      <c r="AL110" s="86">
        <f t="shared" si="93"/>
        <v>4.3004239854633752E-2</v>
      </c>
      <c r="AM110" s="86">
        <f t="shared" si="93"/>
        <v>6.2137049941927813E-2</v>
      </c>
      <c r="AN110" s="86">
        <f t="shared" si="93"/>
        <v>-1.3668671405139388E-2</v>
      </c>
      <c r="AO110" s="86">
        <f t="shared" si="93"/>
        <v>5.9866962305986648E-2</v>
      </c>
      <c r="AP110" s="86">
        <f t="shared" si="93"/>
        <v>9.7803347280334574E-2</v>
      </c>
      <c r="AQ110" s="86">
        <f t="shared" si="93"/>
        <v>1.9056693663649593E-2</v>
      </c>
      <c r="AR110" s="86">
        <f t="shared" si="93"/>
        <v>-7.4801309022907159E-3</v>
      </c>
      <c r="BA110" s="85"/>
      <c r="BB110" s="86"/>
      <c r="BC110" s="86"/>
      <c r="BD110" s="86"/>
    </row>
    <row r="111" spans="1:57" ht="15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</row>
    <row r="112" spans="1:57" ht="15">
      <c r="A112" s="68" t="s">
        <v>82</v>
      </c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</row>
    <row r="113" spans="1:44" ht="15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</row>
    <row r="114" spans="1:44" ht="15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</row>
    <row r="115" spans="1:44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</row>
    <row r="116" spans="1:44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</row>
    <row r="117" spans="1:44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</row>
    <row r="118" spans="1:44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</row>
  </sheetData>
  <phoneticPr fontId="13" type="noConversion"/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6F0AB-96EC-8D47-A54C-0951CB750EFB}">
  <sheetPr>
    <tabColor theme="4" tint="0.79998168889431442"/>
  </sheetPr>
  <dimension ref="A2:AU82"/>
  <sheetViews>
    <sheetView zoomScale="80" zoomScaleNormal="80" workbookViewId="0">
      <pane xSplit="1" topLeftCell="B1" activePane="topRight" state="frozen"/>
      <selection pane="topRight" activeCell="A7" sqref="A7"/>
    </sheetView>
  </sheetViews>
  <sheetFormatPr baseColWidth="10" defaultRowHeight="16"/>
  <cols>
    <col min="1" max="1" width="25.6640625" customWidth="1"/>
    <col min="27" max="27" width="34.83203125" customWidth="1"/>
  </cols>
  <sheetData>
    <row r="2" spans="1:47" ht="17" thickBot="1"/>
    <row r="3" spans="1:47" ht="1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11" customHeight="1" thickBo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</row>
    <row r="5" spans="1:47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</row>
    <row r="6" spans="1:47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</row>
    <row r="7" spans="1:47" ht="17" thickBot="1">
      <c r="A7" s="81" t="s">
        <v>205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AA7" s="81" t="s">
        <v>205</v>
      </c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</row>
    <row r="8" spans="1:47">
      <c r="A8" s="83" t="s">
        <v>39</v>
      </c>
      <c r="B8" s="84" t="s">
        <v>14</v>
      </c>
      <c r="C8" s="84" t="s">
        <v>15</v>
      </c>
      <c r="D8" s="84" t="s">
        <v>16</v>
      </c>
      <c r="E8" s="84" t="s">
        <v>17</v>
      </c>
      <c r="F8" s="84" t="s">
        <v>18</v>
      </c>
      <c r="G8" s="84" t="s">
        <v>19</v>
      </c>
      <c r="H8" s="84" t="s">
        <v>20</v>
      </c>
      <c r="I8" s="84" t="s">
        <v>21</v>
      </c>
      <c r="J8" s="84" t="s">
        <v>22</v>
      </c>
      <c r="K8" s="84" t="s">
        <v>23</v>
      </c>
      <c r="L8" s="84" t="s">
        <v>24</v>
      </c>
      <c r="M8" s="84" t="s">
        <v>25</v>
      </c>
      <c r="N8" s="84" t="s">
        <v>26</v>
      </c>
      <c r="O8" s="84" t="s">
        <v>27</v>
      </c>
      <c r="P8" s="84" t="s">
        <v>28</v>
      </c>
      <c r="Q8" s="84" t="s">
        <v>29</v>
      </c>
      <c r="R8" s="84" t="s">
        <v>30</v>
      </c>
      <c r="S8" s="84" t="s">
        <v>31</v>
      </c>
      <c r="T8" s="84" t="s">
        <v>83</v>
      </c>
      <c r="U8" s="84" t="s">
        <v>85</v>
      </c>
      <c r="V8" s="84" t="s">
        <v>86</v>
      </c>
      <c r="W8" s="84" t="s">
        <v>87</v>
      </c>
      <c r="X8" s="84" t="s">
        <v>88</v>
      </c>
      <c r="Y8" s="84" t="s">
        <v>89</v>
      </c>
      <c r="AA8" s="83" t="s">
        <v>200</v>
      </c>
      <c r="AB8" s="84" t="s">
        <v>31</v>
      </c>
      <c r="AC8" s="84" t="s">
        <v>83</v>
      </c>
      <c r="AD8" s="84" t="s">
        <v>85</v>
      </c>
      <c r="AE8" s="84" t="s">
        <v>86</v>
      </c>
      <c r="AF8" s="84" t="s">
        <v>87</v>
      </c>
      <c r="AG8" s="84" t="s">
        <v>88</v>
      </c>
      <c r="AH8" s="84" t="s">
        <v>89</v>
      </c>
      <c r="AI8" s="84" t="s">
        <v>97</v>
      </c>
      <c r="AJ8" s="84" t="s">
        <v>103</v>
      </c>
      <c r="AK8" s="84" t="s">
        <v>183</v>
      </c>
      <c r="AL8" s="84" t="s">
        <v>191</v>
      </c>
      <c r="AM8" s="84" t="s">
        <v>195</v>
      </c>
      <c r="AN8" s="84" t="s">
        <v>211</v>
      </c>
      <c r="AO8" s="84" t="s">
        <v>213</v>
      </c>
      <c r="AP8" s="84" t="s">
        <v>214</v>
      </c>
      <c r="AQ8" s="84" t="s">
        <v>217</v>
      </c>
      <c r="AR8" s="84" t="s">
        <v>220</v>
      </c>
      <c r="AS8" s="84" t="s">
        <v>222</v>
      </c>
      <c r="AT8" s="84" t="s">
        <v>223</v>
      </c>
      <c r="AU8" s="84" t="s">
        <v>226</v>
      </c>
    </row>
    <row r="9" spans="1:47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</row>
    <row r="10" spans="1:47">
      <c r="A10" s="53" t="s">
        <v>203</v>
      </c>
      <c r="B10" s="50">
        <v>5029.3999999999996</v>
      </c>
      <c r="C10" s="50">
        <v>4326.1000000000004</v>
      </c>
      <c r="D10" s="50">
        <v>4216.8999999999996</v>
      </c>
      <c r="E10" s="50">
        <v>4492</v>
      </c>
      <c r="F10" s="50">
        <v>4353.2</v>
      </c>
      <c r="G10" s="50">
        <v>3982.2</v>
      </c>
      <c r="H10" s="50">
        <v>3864.8</v>
      </c>
      <c r="I10" s="50">
        <v>4126</v>
      </c>
      <c r="J10" s="50">
        <v>3904.8</v>
      </c>
      <c r="K10" s="50">
        <v>4072.5</v>
      </c>
      <c r="L10" s="50">
        <v>4089.2</v>
      </c>
      <c r="M10" s="50">
        <v>3984.8</v>
      </c>
      <c r="N10" s="50">
        <v>4252.3</v>
      </c>
      <c r="O10" s="50">
        <v>4299.3999999999996</v>
      </c>
      <c r="P10" s="50">
        <v>4549.2</v>
      </c>
      <c r="Q10" s="50">
        <v>5019.6000000000004</v>
      </c>
      <c r="R10" s="50">
        <v>5018.5</v>
      </c>
      <c r="S10" s="50">
        <v>3632.1</v>
      </c>
      <c r="T10" s="50">
        <v>5566.6</v>
      </c>
      <c r="U10" s="50">
        <v>5958.2</v>
      </c>
      <c r="V10" s="50">
        <v>5874.7</v>
      </c>
      <c r="W10" s="50">
        <v>5654.4</v>
      </c>
      <c r="X10" s="50">
        <v>6013.6</v>
      </c>
      <c r="Y10" s="50">
        <v>6581</v>
      </c>
      <c r="AA10" s="53" t="s">
        <v>203</v>
      </c>
      <c r="AB10" s="50">
        <v>340.9</v>
      </c>
      <c r="AC10" s="50">
        <v>535.20000000000005</v>
      </c>
      <c r="AD10" s="50">
        <v>577.20000000000005</v>
      </c>
      <c r="AE10" s="50">
        <v>580.6</v>
      </c>
      <c r="AF10" s="50">
        <v>557.70000000000005</v>
      </c>
      <c r="AG10" s="50">
        <v>587.5</v>
      </c>
      <c r="AH10" s="50">
        <v>653.20000000000005</v>
      </c>
      <c r="AI10" s="50">
        <v>620.6</v>
      </c>
      <c r="AJ10" s="50">
        <v>648.4</v>
      </c>
      <c r="AK10" s="50">
        <v>733</v>
      </c>
      <c r="AL10" s="50">
        <v>893.1</v>
      </c>
      <c r="AM10" s="50">
        <v>920.7</v>
      </c>
      <c r="AN10" s="50">
        <v>921.9</v>
      </c>
      <c r="AO10" s="50">
        <v>887.2</v>
      </c>
      <c r="AP10" s="50">
        <v>1072</v>
      </c>
      <c r="AQ10" s="50">
        <v>1086.8</v>
      </c>
      <c r="AR10" s="50">
        <v>964.7</v>
      </c>
      <c r="AS10" s="50">
        <v>994.6</v>
      </c>
      <c r="AT10" s="50">
        <v>1035.5</v>
      </c>
      <c r="AU10" s="50">
        <v>1062.4000000000001</v>
      </c>
    </row>
    <row r="11" spans="1:47">
      <c r="A11" s="53" t="s">
        <v>204</v>
      </c>
      <c r="B11" s="50">
        <f>B12-B10</f>
        <v>1688.3000000000002</v>
      </c>
      <c r="C11" s="50">
        <f t="shared" ref="C11:Y11" si="0">C12-C10</f>
        <v>1682.5999999999995</v>
      </c>
      <c r="D11" s="50">
        <f t="shared" si="0"/>
        <v>1331.1000000000004</v>
      </c>
      <c r="E11" s="50">
        <f t="shared" si="0"/>
        <v>1625.6999999999998</v>
      </c>
      <c r="F11" s="50">
        <f t="shared" si="0"/>
        <v>1652.9000000000005</v>
      </c>
      <c r="G11" s="50">
        <f t="shared" si="0"/>
        <v>1772.8000000000002</v>
      </c>
      <c r="H11" s="50">
        <f t="shared" si="0"/>
        <v>1526.1999999999998</v>
      </c>
      <c r="I11" s="50">
        <f t="shared" si="0"/>
        <v>1839.3999999999996</v>
      </c>
      <c r="J11" s="50">
        <f t="shared" si="0"/>
        <v>1868.3000000000002</v>
      </c>
      <c r="K11" s="50">
        <f t="shared" si="0"/>
        <v>2154</v>
      </c>
      <c r="L11" s="50">
        <f t="shared" si="0"/>
        <v>2062.1000000000004</v>
      </c>
      <c r="M11" s="50">
        <f t="shared" si="0"/>
        <v>2316.0999999999995</v>
      </c>
      <c r="N11" s="50">
        <f t="shared" si="0"/>
        <v>2104</v>
      </c>
      <c r="O11" s="50">
        <f t="shared" si="0"/>
        <v>1857.9000000000005</v>
      </c>
      <c r="P11" s="50">
        <f t="shared" si="0"/>
        <v>1629.6999999999998</v>
      </c>
      <c r="Q11" s="50">
        <f t="shared" si="0"/>
        <v>2215.6999999999998</v>
      </c>
      <c r="R11" s="50">
        <f t="shared" si="0"/>
        <v>1815.3999999999996</v>
      </c>
      <c r="S11" s="50">
        <f t="shared" si="0"/>
        <v>1197.5999999999999</v>
      </c>
      <c r="T11" s="50">
        <f t="shared" si="0"/>
        <v>2260.5</v>
      </c>
      <c r="U11" s="50">
        <f t="shared" si="0"/>
        <v>2975.4000000000005</v>
      </c>
      <c r="V11" s="50">
        <f t="shared" si="0"/>
        <v>2864.7</v>
      </c>
      <c r="W11" s="50">
        <f t="shared" si="0"/>
        <v>2687.8000000000011</v>
      </c>
      <c r="X11" s="50">
        <f t="shared" si="0"/>
        <v>2381.8999999999996</v>
      </c>
      <c r="Y11" s="50">
        <f t="shared" si="0"/>
        <v>3753.6000000000004</v>
      </c>
      <c r="AA11" s="53" t="s">
        <v>204</v>
      </c>
      <c r="AB11" s="50">
        <f t="shared" ref="AB11" si="1">AB12-AB10</f>
        <v>112.5</v>
      </c>
      <c r="AC11" s="50">
        <f t="shared" ref="AC11" si="2">AC12-AC10</f>
        <v>216.89999999999998</v>
      </c>
      <c r="AD11" s="50">
        <f t="shared" ref="AD11" si="3">AD12-AD10</f>
        <v>288</v>
      </c>
      <c r="AE11" s="50">
        <f t="shared" ref="AE11" si="4">AE12-AE10</f>
        <v>283.19999999999993</v>
      </c>
      <c r="AF11" s="50">
        <f t="shared" ref="AF11" si="5">AF12-AF10</f>
        <v>265.09999999999991</v>
      </c>
      <c r="AG11" s="50">
        <f t="shared" ref="AG11" si="6">AG12-AG10</f>
        <v>233.5</v>
      </c>
      <c r="AH11" s="50">
        <f t="shared" ref="AH11" si="7">AH12-AH10</f>
        <v>371.29999999999995</v>
      </c>
      <c r="AI11" s="50">
        <f t="shared" ref="AI11:AM11" si="8">AI12-AI10</f>
        <v>326.89999999999998</v>
      </c>
      <c r="AJ11" s="50">
        <f t="shared" si="8"/>
        <v>342.9</v>
      </c>
      <c r="AK11" s="50">
        <f t="shared" si="8"/>
        <v>325.09999999999991</v>
      </c>
      <c r="AL11" s="50">
        <f t="shared" si="8"/>
        <v>523.1</v>
      </c>
      <c r="AM11" s="50">
        <f t="shared" si="8"/>
        <v>408.5</v>
      </c>
      <c r="AN11" s="50">
        <f t="shared" ref="AN11:AP11" si="9">AN12-AN10</f>
        <v>390.4</v>
      </c>
      <c r="AO11" s="50">
        <f t="shared" si="9"/>
        <v>421.59999999999991</v>
      </c>
      <c r="AP11" s="50">
        <f t="shared" si="9"/>
        <v>603</v>
      </c>
      <c r="AQ11" s="50">
        <f t="shared" ref="AQ11:AR11" si="10">AQ12-AQ10</f>
        <v>573.10000000000014</v>
      </c>
      <c r="AR11" s="50">
        <f t="shared" si="10"/>
        <v>570</v>
      </c>
      <c r="AS11" s="50">
        <f t="shared" ref="AS11" si="11">AS12-AS10</f>
        <v>558.80000000000007</v>
      </c>
      <c r="AT11" s="50">
        <f>AT12-AT10</f>
        <v>678.59999999999991</v>
      </c>
      <c r="AU11" s="50">
        <f>AU12-AU10</f>
        <v>769.69999999999982</v>
      </c>
    </row>
    <row r="12" spans="1:47">
      <c r="A12" s="96" t="s">
        <v>201</v>
      </c>
      <c r="B12" s="64">
        <v>6717.7</v>
      </c>
      <c r="C12" s="64">
        <v>6008.7</v>
      </c>
      <c r="D12" s="64">
        <v>5548</v>
      </c>
      <c r="E12" s="64">
        <v>6117.7</v>
      </c>
      <c r="F12" s="64">
        <v>6006.1</v>
      </c>
      <c r="G12" s="64">
        <v>5755</v>
      </c>
      <c r="H12" s="64">
        <v>5391</v>
      </c>
      <c r="I12" s="64">
        <v>5965.4</v>
      </c>
      <c r="J12" s="64">
        <v>5773.1</v>
      </c>
      <c r="K12" s="64">
        <v>6226.5</v>
      </c>
      <c r="L12" s="64">
        <v>6151.3</v>
      </c>
      <c r="M12" s="64">
        <v>6300.9</v>
      </c>
      <c r="N12" s="64">
        <v>6356.3</v>
      </c>
      <c r="O12" s="64">
        <v>6157.3</v>
      </c>
      <c r="P12" s="64">
        <v>6178.9</v>
      </c>
      <c r="Q12" s="64">
        <v>7235.3</v>
      </c>
      <c r="R12" s="64">
        <v>6833.9</v>
      </c>
      <c r="S12" s="64">
        <v>4829.7</v>
      </c>
      <c r="T12" s="64">
        <v>7827.1</v>
      </c>
      <c r="U12" s="64">
        <v>8933.6</v>
      </c>
      <c r="V12" s="64">
        <v>8739.4</v>
      </c>
      <c r="W12" s="64">
        <v>8342.2000000000007</v>
      </c>
      <c r="X12" s="64">
        <v>8395.5</v>
      </c>
      <c r="Y12" s="64">
        <v>10334.6</v>
      </c>
      <c r="AA12" s="96" t="s">
        <v>201</v>
      </c>
      <c r="AB12" s="95">
        <v>453.4</v>
      </c>
      <c r="AC12" s="95">
        <v>752.1</v>
      </c>
      <c r="AD12" s="95">
        <v>865.2</v>
      </c>
      <c r="AE12" s="95">
        <v>863.8</v>
      </c>
      <c r="AF12" s="95">
        <v>822.8</v>
      </c>
      <c r="AG12" s="95">
        <v>821</v>
      </c>
      <c r="AH12" s="95">
        <v>1024.5</v>
      </c>
      <c r="AI12" s="95">
        <v>947.5</v>
      </c>
      <c r="AJ12" s="64">
        <v>991.3</v>
      </c>
      <c r="AK12" s="64">
        <v>1058.0999999999999</v>
      </c>
      <c r="AL12" s="64">
        <v>1416.2</v>
      </c>
      <c r="AM12" s="64">
        <v>1329.2</v>
      </c>
      <c r="AN12" s="64">
        <v>1312.3</v>
      </c>
      <c r="AO12" s="64">
        <v>1308.8</v>
      </c>
      <c r="AP12" s="64">
        <v>1675</v>
      </c>
      <c r="AQ12" s="64">
        <v>1659.9</v>
      </c>
      <c r="AR12" s="64">
        <v>1534.7</v>
      </c>
      <c r="AS12" s="64">
        <v>1553.4</v>
      </c>
      <c r="AT12" s="64">
        <v>1714.1</v>
      </c>
      <c r="AU12" s="64">
        <v>1832.1</v>
      </c>
    </row>
    <row r="13" spans="1:47">
      <c r="A13" s="53" t="s">
        <v>202</v>
      </c>
      <c r="B13" s="55">
        <v>6.0999999999999999E-2</v>
      </c>
      <c r="C13" s="55">
        <v>5.7000000000000002E-2</v>
      </c>
      <c r="D13" s="55">
        <v>7.5999999999999998E-2</v>
      </c>
      <c r="E13" s="55">
        <v>6.6000000000000003E-2</v>
      </c>
      <c r="F13" s="55">
        <v>6.0999999999999999E-2</v>
      </c>
      <c r="G13" s="55">
        <v>6.4000000000000001E-2</v>
      </c>
      <c r="H13" s="55">
        <v>7.0999999999999994E-2</v>
      </c>
      <c r="I13" s="55">
        <v>8.2000000000000003E-2</v>
      </c>
      <c r="J13" s="55">
        <v>6.6000000000000003E-2</v>
      </c>
      <c r="K13" s="55">
        <v>6.3E-2</v>
      </c>
      <c r="L13" s="55">
        <v>7.3999999999999996E-2</v>
      </c>
      <c r="M13" s="55">
        <v>7.2999999999999995E-2</v>
      </c>
      <c r="N13" s="55">
        <v>6.3E-2</v>
      </c>
      <c r="O13" s="55">
        <v>7.8E-2</v>
      </c>
      <c r="P13" s="55">
        <v>7.8E-2</v>
      </c>
      <c r="Q13" s="55">
        <v>6.8000000000000005E-2</v>
      </c>
      <c r="R13" s="55">
        <v>8.5000000000000006E-2</v>
      </c>
      <c r="S13" s="55">
        <v>6.9000000000000006E-2</v>
      </c>
      <c r="T13" s="55">
        <v>7.0000000000000007E-2</v>
      </c>
      <c r="U13" s="55">
        <v>7.2999999999999995E-2</v>
      </c>
      <c r="V13" s="55">
        <v>7.1999999999999995E-2</v>
      </c>
      <c r="W13" s="55">
        <v>8.5000000000000006E-2</v>
      </c>
      <c r="X13" s="55">
        <v>7.9000000000000001E-2</v>
      </c>
      <c r="Y13" s="55">
        <v>0.06</v>
      </c>
      <c r="AA13" s="53" t="s">
        <v>202</v>
      </c>
      <c r="AB13" s="55">
        <v>6.9000000000000006E-2</v>
      </c>
      <c r="AC13" s="55">
        <v>7.0000000000000007E-2</v>
      </c>
      <c r="AD13" s="55">
        <v>7.2999999999999995E-2</v>
      </c>
      <c r="AE13" s="55">
        <v>7.1999999999999995E-2</v>
      </c>
      <c r="AF13" s="55">
        <v>8.5000000000000006E-2</v>
      </c>
      <c r="AG13" s="55">
        <v>7.8E-2</v>
      </c>
      <c r="AH13" s="55">
        <v>0.06</v>
      </c>
      <c r="AI13" s="55">
        <v>8.3000000000000004E-2</v>
      </c>
      <c r="AJ13" s="55">
        <v>8.3000000000000004E-2</v>
      </c>
      <c r="AK13" s="55">
        <v>8.3000000000000004E-2</v>
      </c>
      <c r="AL13" s="55">
        <v>7.2999999999999995E-2</v>
      </c>
      <c r="AM13" s="55">
        <v>0.08</v>
      </c>
      <c r="AN13" s="55">
        <v>8.2000000000000003E-2</v>
      </c>
      <c r="AO13" s="55">
        <v>7.2999999999999995E-2</v>
      </c>
      <c r="AP13" s="55">
        <v>6.2E-2</v>
      </c>
      <c r="AQ13" s="55">
        <v>6.6000000000000003E-2</v>
      </c>
      <c r="AR13" s="55">
        <v>8.5999999999999993E-2</v>
      </c>
      <c r="AS13" s="55">
        <v>7.3999999999999996E-2</v>
      </c>
      <c r="AT13" s="55">
        <v>9.8000000000000004E-2</v>
      </c>
      <c r="AU13" s="55">
        <v>0.08</v>
      </c>
    </row>
    <row r="14" spans="1:47">
      <c r="A14" s="53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AA14" s="53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</row>
    <row r="15" spans="1:47">
      <c r="A15" s="53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AA15" s="53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</row>
    <row r="16" spans="1:47">
      <c r="A16" s="119"/>
      <c r="B16" s="122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AA16" s="119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</row>
    <row r="17" spans="1:47" ht="17" thickBot="1">
      <c r="A17" s="81" t="s">
        <v>206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AA17" s="81" t="s">
        <v>206</v>
      </c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</row>
    <row r="18" spans="1:47">
      <c r="A18" s="83" t="s">
        <v>39</v>
      </c>
      <c r="B18" s="84" t="s">
        <v>14</v>
      </c>
      <c r="C18" s="84" t="s">
        <v>15</v>
      </c>
      <c r="D18" s="84" t="s">
        <v>16</v>
      </c>
      <c r="E18" s="84" t="s">
        <v>17</v>
      </c>
      <c r="F18" s="84" t="s">
        <v>18</v>
      </c>
      <c r="G18" s="84" t="s">
        <v>19</v>
      </c>
      <c r="H18" s="84" t="s">
        <v>20</v>
      </c>
      <c r="I18" s="84" t="s">
        <v>21</v>
      </c>
      <c r="J18" s="84" t="s">
        <v>22</v>
      </c>
      <c r="K18" s="84" t="s">
        <v>23</v>
      </c>
      <c r="L18" s="84" t="s">
        <v>24</v>
      </c>
      <c r="M18" s="84" t="s">
        <v>25</v>
      </c>
      <c r="N18" s="84" t="s">
        <v>26</v>
      </c>
      <c r="O18" s="84" t="s">
        <v>27</v>
      </c>
      <c r="P18" s="84" t="s">
        <v>28</v>
      </c>
      <c r="Q18" s="84" t="s">
        <v>29</v>
      </c>
      <c r="R18" s="84" t="s">
        <v>30</v>
      </c>
      <c r="S18" s="84" t="s">
        <v>31</v>
      </c>
      <c r="T18" s="84" t="s">
        <v>83</v>
      </c>
      <c r="U18" s="84" t="s">
        <v>85</v>
      </c>
      <c r="V18" s="84" t="s">
        <v>86</v>
      </c>
      <c r="W18" s="84" t="s">
        <v>87</v>
      </c>
      <c r="X18" s="84" t="s">
        <v>88</v>
      </c>
      <c r="Y18" s="84" t="s">
        <v>89</v>
      </c>
      <c r="AA18" s="83" t="s">
        <v>200</v>
      </c>
      <c r="AB18" s="84" t="str">
        <f>AB8</f>
        <v>Q2 20</v>
      </c>
      <c r="AC18" s="84" t="str">
        <f t="shared" ref="AC18:AM18" si="12">AC8</f>
        <v>Q3 20</v>
      </c>
      <c r="AD18" s="84" t="str">
        <f t="shared" si="12"/>
        <v>Q4 20</v>
      </c>
      <c r="AE18" s="84" t="str">
        <f t="shared" si="12"/>
        <v>Q1 21</v>
      </c>
      <c r="AF18" s="84" t="str">
        <f t="shared" si="12"/>
        <v>Q2 21</v>
      </c>
      <c r="AG18" s="84" t="str">
        <f t="shared" si="12"/>
        <v>Q3 21</v>
      </c>
      <c r="AH18" s="84" t="str">
        <f t="shared" si="12"/>
        <v>Q4 21</v>
      </c>
      <c r="AI18" s="84" t="str">
        <f t="shared" si="12"/>
        <v>Q1 22</v>
      </c>
      <c r="AJ18" s="84" t="str">
        <f t="shared" si="12"/>
        <v>Q2 22</v>
      </c>
      <c r="AK18" s="84" t="str">
        <f t="shared" si="12"/>
        <v>Q3 22</v>
      </c>
      <c r="AL18" s="84" t="str">
        <f t="shared" si="12"/>
        <v>Q4 22</v>
      </c>
      <c r="AM18" s="84" t="str">
        <f t="shared" si="12"/>
        <v>Q1 23</v>
      </c>
      <c r="AN18" s="84" t="str">
        <f t="shared" ref="AN18:AO18" si="13">AN8</f>
        <v>Q2 23</v>
      </c>
      <c r="AO18" s="84" t="str">
        <f t="shared" si="13"/>
        <v>Q3 23</v>
      </c>
      <c r="AP18" s="84" t="str">
        <f t="shared" ref="AP18:AQ18" si="14">AP8</f>
        <v>Q4 23</v>
      </c>
      <c r="AQ18" s="84" t="str">
        <f t="shared" si="14"/>
        <v>Q1 24</v>
      </c>
      <c r="AR18" s="84" t="str">
        <f t="shared" ref="AR18:AS18" si="15">AR8</f>
        <v>Q2 24</v>
      </c>
      <c r="AS18" s="84" t="str">
        <f t="shared" si="15"/>
        <v>Q3 24</v>
      </c>
      <c r="AT18" s="84" t="str">
        <f t="shared" ref="AT18:AU18" si="16">AT8</f>
        <v>Q4 24</v>
      </c>
      <c r="AU18" s="84" t="str">
        <f t="shared" si="16"/>
        <v>Q1 25</v>
      </c>
    </row>
    <row r="19" spans="1:47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AA19" s="53"/>
      <c r="AB19" s="53"/>
      <c r="AC19" s="53"/>
    </row>
    <row r="20" spans="1:47">
      <c r="A20" s="53" t="s">
        <v>207</v>
      </c>
      <c r="B20" s="54">
        <v>9244</v>
      </c>
      <c r="C20" s="54">
        <v>9489</v>
      </c>
      <c r="D20" s="54">
        <v>9676</v>
      </c>
      <c r="E20" s="54">
        <v>10101</v>
      </c>
      <c r="F20" s="54">
        <v>12159</v>
      </c>
      <c r="G20" s="54">
        <v>12381</v>
      </c>
      <c r="H20" s="54">
        <v>12705</v>
      </c>
      <c r="I20" s="54">
        <v>12993</v>
      </c>
      <c r="J20" s="54">
        <v>13288</v>
      </c>
      <c r="K20" s="54">
        <v>13457</v>
      </c>
      <c r="L20" s="54">
        <v>13743</v>
      </c>
      <c r="M20" s="54">
        <v>14010</v>
      </c>
      <c r="N20" s="54">
        <v>14304</v>
      </c>
      <c r="O20" s="54">
        <v>14595</v>
      </c>
      <c r="P20" s="54">
        <v>14865</v>
      </c>
      <c r="Q20" s="54">
        <v>15115</v>
      </c>
      <c r="R20" s="54">
        <v>15490</v>
      </c>
      <c r="S20" s="54">
        <v>18490</v>
      </c>
      <c r="T20" s="54">
        <v>19112</v>
      </c>
      <c r="U20" s="54">
        <v>19618</v>
      </c>
      <c r="V20" s="54">
        <v>20125</v>
      </c>
      <c r="W20" s="54">
        <v>20940</v>
      </c>
      <c r="X20" s="54">
        <v>21569</v>
      </c>
      <c r="Y20" s="54">
        <v>23307</v>
      </c>
      <c r="AA20" s="53" t="s">
        <v>207</v>
      </c>
      <c r="AB20" s="54">
        <v>18490</v>
      </c>
      <c r="AC20" s="54">
        <v>19112</v>
      </c>
      <c r="AD20" s="54">
        <v>19618</v>
      </c>
      <c r="AE20" s="54">
        <v>20125</v>
      </c>
      <c r="AF20" s="54">
        <v>20940</v>
      </c>
      <c r="AG20" s="54">
        <v>21569</v>
      </c>
      <c r="AH20" s="54">
        <v>23307</v>
      </c>
      <c r="AI20" s="54">
        <v>24200</v>
      </c>
      <c r="AJ20" s="54">
        <v>24967</v>
      </c>
      <c r="AK20" s="54">
        <v>25629</v>
      </c>
      <c r="AL20" s="54">
        <v>26816</v>
      </c>
      <c r="AM20" s="54">
        <v>27461</v>
      </c>
      <c r="AN20" s="54">
        <v>28121</v>
      </c>
      <c r="AO20" s="54">
        <v>29393</v>
      </c>
      <c r="AP20" s="54">
        <v>29674</v>
      </c>
      <c r="AQ20" s="54">
        <v>30445</v>
      </c>
      <c r="AR20" s="54">
        <v>31201</v>
      </c>
      <c r="AS20" s="54">
        <v>31125</v>
      </c>
      <c r="AT20" s="54">
        <v>29353</v>
      </c>
      <c r="AU20" s="54">
        <v>30229</v>
      </c>
    </row>
    <row r="21" spans="1:47">
      <c r="A21" s="53" t="s">
        <v>208</v>
      </c>
      <c r="B21" s="54">
        <v>538</v>
      </c>
      <c r="C21" s="54">
        <v>563</v>
      </c>
      <c r="D21" s="54">
        <v>515</v>
      </c>
      <c r="E21" s="54">
        <v>573</v>
      </c>
      <c r="F21" s="54">
        <v>607</v>
      </c>
      <c r="G21" s="54">
        <v>551</v>
      </c>
      <c r="H21" s="54">
        <v>619</v>
      </c>
      <c r="I21" s="54">
        <v>615</v>
      </c>
      <c r="J21" s="54">
        <v>608</v>
      </c>
      <c r="K21" s="54">
        <v>692</v>
      </c>
      <c r="L21" s="54">
        <v>687</v>
      </c>
      <c r="M21" s="54">
        <v>669</v>
      </c>
      <c r="N21" s="54">
        <v>687</v>
      </c>
      <c r="O21" s="54">
        <v>659</v>
      </c>
      <c r="P21" s="54">
        <v>632</v>
      </c>
      <c r="Q21" s="54">
        <v>686</v>
      </c>
      <c r="R21" s="54">
        <v>681</v>
      </c>
      <c r="S21" s="54">
        <v>821</v>
      </c>
      <c r="T21" s="54">
        <v>920</v>
      </c>
      <c r="U21" s="54">
        <v>990</v>
      </c>
      <c r="V21" s="54">
        <v>948</v>
      </c>
      <c r="W21" s="54">
        <v>1028</v>
      </c>
      <c r="X21" s="54">
        <v>986</v>
      </c>
      <c r="Y21" s="54">
        <v>1162</v>
      </c>
      <c r="AA21" s="53" t="s">
        <v>208</v>
      </c>
      <c r="AB21" s="54">
        <v>821</v>
      </c>
      <c r="AC21" s="54">
        <v>920</v>
      </c>
      <c r="AD21" s="54">
        <v>990</v>
      </c>
      <c r="AE21" s="54">
        <v>948</v>
      </c>
      <c r="AF21" s="54">
        <v>1028</v>
      </c>
      <c r="AG21" s="54">
        <v>986</v>
      </c>
      <c r="AH21" s="54">
        <v>1162</v>
      </c>
      <c r="AI21" s="54">
        <v>1256</v>
      </c>
      <c r="AJ21" s="54">
        <v>1247</v>
      </c>
      <c r="AK21" s="54">
        <v>1056</v>
      </c>
      <c r="AL21" s="54">
        <v>1425</v>
      </c>
      <c r="AM21" s="54">
        <v>1116</v>
      </c>
      <c r="AN21" s="54">
        <v>1120</v>
      </c>
      <c r="AO21" s="54">
        <v>1237</v>
      </c>
      <c r="AP21" s="54">
        <v>1345</v>
      </c>
      <c r="AQ21" s="54">
        <v>1281</v>
      </c>
      <c r="AR21" s="54">
        <v>1404</v>
      </c>
      <c r="AS21" s="54">
        <v>1358</v>
      </c>
      <c r="AT21" s="54">
        <v>1348</v>
      </c>
      <c r="AU21" s="54">
        <v>1371</v>
      </c>
    </row>
    <row r="22" spans="1:47">
      <c r="A22" s="53" t="s">
        <v>209</v>
      </c>
      <c r="B22" s="50">
        <v>2630.7</v>
      </c>
      <c r="C22" s="50">
        <v>2624.1</v>
      </c>
      <c r="D22" s="50">
        <v>2737.1</v>
      </c>
      <c r="E22" s="50">
        <v>3090.8</v>
      </c>
      <c r="F22" s="50">
        <v>3024.1</v>
      </c>
      <c r="G22" s="50">
        <v>3240</v>
      </c>
      <c r="H22" s="50">
        <v>3349.7</v>
      </c>
      <c r="I22" s="50">
        <v>3564.4</v>
      </c>
      <c r="J22" s="50">
        <v>3450.5</v>
      </c>
      <c r="K22" s="50">
        <v>3906.1</v>
      </c>
      <c r="L22" s="50">
        <v>4153.7</v>
      </c>
      <c r="M22" s="50">
        <v>4030.5</v>
      </c>
      <c r="N22" s="50">
        <v>3920.9</v>
      </c>
      <c r="O22" s="50">
        <v>3675.1</v>
      </c>
      <c r="P22" s="50">
        <v>3657.8</v>
      </c>
      <c r="Q22" s="50">
        <v>3845.1</v>
      </c>
      <c r="R22" s="50">
        <v>3765.1</v>
      </c>
      <c r="S22" s="50">
        <v>4658.5</v>
      </c>
      <c r="T22" s="50">
        <v>5172.6000000000004</v>
      </c>
      <c r="U22" s="50">
        <v>5304.9</v>
      </c>
      <c r="V22" s="50">
        <v>4676.1000000000004</v>
      </c>
      <c r="W22" s="50">
        <v>4923.3</v>
      </c>
      <c r="X22" s="50">
        <v>4963.1000000000004</v>
      </c>
      <c r="Y22" s="50">
        <v>5184.7</v>
      </c>
      <c r="Z22" s="50"/>
      <c r="AA22" s="53" t="s">
        <v>219</v>
      </c>
      <c r="AB22" s="50">
        <v>618.70000000000005</v>
      </c>
      <c r="AC22" s="50">
        <v>726.9</v>
      </c>
      <c r="AD22" s="50">
        <v>767.8</v>
      </c>
      <c r="AE22" s="50">
        <v>720.4</v>
      </c>
      <c r="AF22" s="50">
        <v>727.7</v>
      </c>
      <c r="AG22" s="50">
        <v>758.5</v>
      </c>
      <c r="AH22" s="50">
        <v>784.6</v>
      </c>
      <c r="AI22" s="50">
        <v>782.5</v>
      </c>
      <c r="AJ22" s="50">
        <v>845.5</v>
      </c>
      <c r="AK22" s="50">
        <v>943.2</v>
      </c>
      <c r="AL22" s="50">
        <v>1096</v>
      </c>
      <c r="AM22" s="50">
        <v>1148.2</v>
      </c>
      <c r="AN22" s="50">
        <v>1240.5999999999999</v>
      </c>
      <c r="AO22" s="50">
        <v>1237.4000000000001</v>
      </c>
      <c r="AP22" s="50">
        <v>1392</v>
      </c>
      <c r="AQ22" s="50">
        <v>1378.4</v>
      </c>
      <c r="AR22" s="50">
        <v>1426.5</v>
      </c>
      <c r="AS22" s="50">
        <v>1482.6</v>
      </c>
      <c r="AT22" s="50">
        <v>1582.7</v>
      </c>
      <c r="AU22" s="50">
        <v>1588.2</v>
      </c>
    </row>
    <row r="23" spans="1:47"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</row>
    <row r="24" spans="1:47"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</row>
    <row r="25" spans="1:47">
      <c r="A25" s="121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</row>
    <row r="26" spans="1:47" s="15" customFormat="1" thickBot="1">
      <c r="A26" s="81" t="s">
        <v>197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53"/>
      <c r="AA26" s="81" t="s">
        <v>197</v>
      </c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</row>
    <row r="27" spans="1:47" s="15" customFormat="1" ht="15">
      <c r="A27" s="83" t="s">
        <v>39</v>
      </c>
      <c r="B27" s="84" t="s">
        <v>14</v>
      </c>
      <c r="C27" s="84" t="s">
        <v>15</v>
      </c>
      <c r="D27" s="84" t="s">
        <v>16</v>
      </c>
      <c r="E27" s="84" t="s">
        <v>17</v>
      </c>
      <c r="F27" s="84" t="s">
        <v>18</v>
      </c>
      <c r="G27" s="84" t="s">
        <v>19</v>
      </c>
      <c r="H27" s="84" t="s">
        <v>20</v>
      </c>
      <c r="I27" s="84" t="s">
        <v>21</v>
      </c>
      <c r="J27" s="84" t="s">
        <v>22</v>
      </c>
      <c r="K27" s="84" t="s">
        <v>23</v>
      </c>
      <c r="L27" s="84" t="s">
        <v>24</v>
      </c>
      <c r="M27" s="84" t="s">
        <v>25</v>
      </c>
      <c r="N27" s="84" t="s">
        <v>26</v>
      </c>
      <c r="O27" s="84" t="s">
        <v>27</v>
      </c>
      <c r="P27" s="84" t="s">
        <v>28</v>
      </c>
      <c r="Q27" s="84" t="s">
        <v>29</v>
      </c>
      <c r="R27" s="84" t="s">
        <v>30</v>
      </c>
      <c r="S27" s="84" t="s">
        <v>31</v>
      </c>
      <c r="T27" s="84" t="s">
        <v>83</v>
      </c>
      <c r="U27" s="84" t="s">
        <v>85</v>
      </c>
      <c r="V27" s="84" t="s">
        <v>86</v>
      </c>
      <c r="W27" s="84" t="s">
        <v>87</v>
      </c>
      <c r="X27" s="84" t="s">
        <v>88</v>
      </c>
      <c r="Y27" s="84" t="s">
        <v>89</v>
      </c>
      <c r="Z27" s="53"/>
      <c r="AA27" s="83" t="s">
        <v>200</v>
      </c>
      <c r="AB27" s="84" t="str">
        <f>AB18</f>
        <v>Q2 20</v>
      </c>
      <c r="AC27" s="84" t="str">
        <f t="shared" ref="AC27:AM27" si="17">AC18</f>
        <v>Q3 20</v>
      </c>
      <c r="AD27" s="84" t="str">
        <f t="shared" si="17"/>
        <v>Q4 20</v>
      </c>
      <c r="AE27" s="84" t="str">
        <f t="shared" si="17"/>
        <v>Q1 21</v>
      </c>
      <c r="AF27" s="84" t="str">
        <f t="shared" si="17"/>
        <v>Q2 21</v>
      </c>
      <c r="AG27" s="84" t="str">
        <f t="shared" si="17"/>
        <v>Q3 21</v>
      </c>
      <c r="AH27" s="84" t="str">
        <f t="shared" si="17"/>
        <v>Q4 21</v>
      </c>
      <c r="AI27" s="84" t="str">
        <f t="shared" si="17"/>
        <v>Q1 22</v>
      </c>
      <c r="AJ27" s="84" t="str">
        <f t="shared" si="17"/>
        <v>Q2 22</v>
      </c>
      <c r="AK27" s="84" t="str">
        <f t="shared" si="17"/>
        <v>Q3 22</v>
      </c>
      <c r="AL27" s="84" t="str">
        <f t="shared" si="17"/>
        <v>Q4 22</v>
      </c>
      <c r="AM27" s="84" t="str">
        <f t="shared" si="17"/>
        <v>Q1 23</v>
      </c>
      <c r="AN27" s="84" t="str">
        <f t="shared" ref="AN27:AO27" si="18">AN18</f>
        <v>Q2 23</v>
      </c>
      <c r="AO27" s="84" t="str">
        <f t="shared" si="18"/>
        <v>Q3 23</v>
      </c>
      <c r="AP27" s="84" t="str">
        <f t="shared" ref="AP27:AQ27" si="19">AP18</f>
        <v>Q4 23</v>
      </c>
      <c r="AQ27" s="84" t="str">
        <f t="shared" si="19"/>
        <v>Q1 24</v>
      </c>
      <c r="AR27" s="84" t="str">
        <f t="shared" ref="AR27:AS27" si="20">AR18</f>
        <v>Q2 24</v>
      </c>
      <c r="AS27" s="84" t="str">
        <f t="shared" si="20"/>
        <v>Q3 24</v>
      </c>
      <c r="AT27" s="84" t="str">
        <f t="shared" ref="AT27:AU27" si="21">AT18</f>
        <v>Q4 24</v>
      </c>
      <c r="AU27" s="84" t="str">
        <f t="shared" si="21"/>
        <v>Q1 25</v>
      </c>
    </row>
    <row r="28" spans="1:47" s="15" customFormat="1" ht="15">
      <c r="A28" s="53" t="s">
        <v>71</v>
      </c>
      <c r="B28" s="50">
        <v>1000.1</v>
      </c>
      <c r="C28" s="50">
        <v>935.4</v>
      </c>
      <c r="D28" s="50">
        <v>1063.3</v>
      </c>
      <c r="E28" s="50">
        <v>1118.5</v>
      </c>
      <c r="F28" s="50">
        <v>1102</v>
      </c>
      <c r="G28" s="50">
        <v>1777.5</v>
      </c>
      <c r="H28" s="50">
        <v>1180.5999999999999</v>
      </c>
      <c r="I28" s="50">
        <v>1256.4000000000001</v>
      </c>
      <c r="J28" s="50">
        <v>1210</v>
      </c>
      <c r="K28" s="50">
        <v>1346.4</v>
      </c>
      <c r="L28" s="50">
        <v>1426.8</v>
      </c>
      <c r="M28" s="50">
        <v>1436.6</v>
      </c>
      <c r="N28" s="50">
        <v>1330.6</v>
      </c>
      <c r="O28" s="50">
        <v>1277.7</v>
      </c>
      <c r="P28" s="50">
        <v>1275.2</v>
      </c>
      <c r="Q28" s="50">
        <v>1289.5</v>
      </c>
      <c r="R28" s="50">
        <v>1417.5</v>
      </c>
      <c r="S28" s="50">
        <v>1532.8</v>
      </c>
      <c r="T28" s="50">
        <v>1676.7</v>
      </c>
      <c r="U28" s="50">
        <v>1762.5</v>
      </c>
      <c r="V28" s="50">
        <v>1592.8</v>
      </c>
      <c r="W28" s="50">
        <v>1751.6</v>
      </c>
      <c r="X28" s="50">
        <f>'Financial Model'!AX48</f>
        <v>1733.3</v>
      </c>
      <c r="Y28" s="50">
        <f>'Financial Model'!AY48</f>
        <v>1594.7</v>
      </c>
      <c r="Z28" s="53"/>
      <c r="AA28" s="53" t="s">
        <v>71</v>
      </c>
      <c r="AB28" s="50">
        <v>143.9</v>
      </c>
      <c r="AC28" s="50">
        <v>161.5</v>
      </c>
      <c r="AD28" s="50">
        <v>171</v>
      </c>
      <c r="AE28" s="50">
        <f>'Financial Model'!BA48</f>
        <v>157.4</v>
      </c>
      <c r="AF28" s="50">
        <f>'Financial Model'!BB48</f>
        <v>172.8</v>
      </c>
      <c r="AG28" s="50">
        <f>'Financial Model'!BC48</f>
        <v>170</v>
      </c>
      <c r="AH28" s="50">
        <f>'Financial Model'!BD48</f>
        <v>157.5</v>
      </c>
      <c r="AI28" s="50">
        <f>'Financial Model'!BE48</f>
        <v>170.2</v>
      </c>
      <c r="AJ28" s="50">
        <f>'Financial Model'!BF48</f>
        <v>186.3</v>
      </c>
      <c r="AK28" s="50">
        <f>'Financial Model'!BG48</f>
        <v>200.3</v>
      </c>
      <c r="AL28" s="50">
        <f>'Financial Model'!BH48</f>
        <v>220.6</v>
      </c>
      <c r="AM28" s="50">
        <f>'Financial Model'!BI48</f>
        <v>221.9</v>
      </c>
      <c r="AN28" s="50">
        <f>'Financial Model'!BJ48</f>
        <v>236.8</v>
      </c>
      <c r="AO28" s="50">
        <f>'Financial Model'!BK48</f>
        <v>237.6</v>
      </c>
      <c r="AP28" s="50">
        <f>'Financial Model'!BL48</f>
        <v>251.9</v>
      </c>
      <c r="AQ28" s="50">
        <f>'Financial Model'!BM48</f>
        <v>248.2</v>
      </c>
      <c r="AR28" s="50">
        <f>'Financial Model'!BN48</f>
        <v>271.5</v>
      </c>
      <c r="AS28" s="50">
        <f>'Financial Model'!BO48</f>
        <v>280.10000000000002</v>
      </c>
      <c r="AT28" s="50">
        <f>'Financial Model'!BP48</f>
        <v>306.8</v>
      </c>
      <c r="AU28" s="50">
        <f>'Financial Model'!BQ48</f>
        <v>293.7</v>
      </c>
    </row>
    <row r="29" spans="1:47" s="15" customFormat="1" ht="15">
      <c r="A29" s="53" t="s">
        <v>70</v>
      </c>
      <c r="B29" s="50">
        <v>250.1</v>
      </c>
      <c r="C29" s="50">
        <v>158.30000000000001</v>
      </c>
      <c r="D29" s="50">
        <v>272.89999999999998</v>
      </c>
      <c r="E29" s="50">
        <v>265.10000000000002</v>
      </c>
      <c r="F29" s="50">
        <v>240.9</v>
      </c>
      <c r="G29" s="50">
        <v>206.9</v>
      </c>
      <c r="H29" s="50">
        <v>216</v>
      </c>
      <c r="I29" s="50">
        <v>218.4</v>
      </c>
      <c r="J29" s="50">
        <v>211.4</v>
      </c>
      <c r="K29" s="50">
        <v>300.7</v>
      </c>
      <c r="L29" s="50">
        <v>340.2</v>
      </c>
      <c r="M29" s="50">
        <v>341.5</v>
      </c>
      <c r="N29" s="50">
        <v>255.2</v>
      </c>
      <c r="O29" s="50">
        <v>196.9</v>
      </c>
      <c r="P29" s="50">
        <v>212.5</v>
      </c>
      <c r="Q29" s="50">
        <v>200.5</v>
      </c>
      <c r="R29" s="50">
        <v>260.60000000000002</v>
      </c>
      <c r="S29" s="50">
        <v>217.7</v>
      </c>
      <c r="T29" s="50">
        <v>329.1</v>
      </c>
      <c r="U29" s="50">
        <v>317.8</v>
      </c>
      <c r="V29" s="50">
        <v>276.10000000000002</v>
      </c>
      <c r="W29" s="50">
        <v>383.4</v>
      </c>
      <c r="X29" s="50">
        <f>'Financial Model'!AX72</f>
        <v>323.60000000000002</v>
      </c>
      <c r="Y29" s="50">
        <f>'Financial Model'!AY72</f>
        <v>210.6</v>
      </c>
      <c r="Z29" s="53"/>
      <c r="AA29" s="53" t="s">
        <v>70</v>
      </c>
      <c r="AB29" s="50">
        <v>20.399999999999999</v>
      </c>
      <c r="AC29" s="50">
        <v>31.7</v>
      </c>
      <c r="AD29" s="50">
        <v>30.8</v>
      </c>
      <c r="AE29" s="50">
        <f>'Financial Model'!BA72</f>
        <v>27.3</v>
      </c>
      <c r="AF29" s="50">
        <f>'Financial Model'!BB72</f>
        <v>37.799999999999997</v>
      </c>
      <c r="AG29" s="50">
        <f>'Financial Model'!BC72</f>
        <v>31.7</v>
      </c>
      <c r="AH29" s="50">
        <f>'Financial Model'!BD72</f>
        <v>20.8</v>
      </c>
      <c r="AI29" s="50">
        <f>'Financial Model'!BE72</f>
        <v>23.6</v>
      </c>
      <c r="AJ29" s="50">
        <f>'Financial Model'!BF72</f>
        <v>29.2</v>
      </c>
      <c r="AK29" s="50">
        <f>'Financial Model'!BG72</f>
        <v>38.4</v>
      </c>
      <c r="AL29" s="50">
        <f>'Financial Model'!BH72</f>
        <v>40</v>
      </c>
      <c r="AM29" s="50">
        <f>'Financial Model'!BI72</f>
        <v>43</v>
      </c>
      <c r="AN29" s="50">
        <f>'Financial Model'!BJ72</f>
        <v>54.5</v>
      </c>
      <c r="AO29" s="50">
        <f>'Financial Model'!BK72</f>
        <v>56</v>
      </c>
      <c r="AP29" s="50">
        <f>'Financial Model'!BL72</f>
        <v>57</v>
      </c>
      <c r="AQ29" s="50">
        <f>'Financial Model'!BM72</f>
        <v>57.9</v>
      </c>
      <c r="AR29" s="50">
        <f>'Financial Model'!BN72</f>
        <v>64.099999999999994</v>
      </c>
      <c r="AS29" s="50">
        <f>'Financial Model'!BO72</f>
        <v>64.5</v>
      </c>
      <c r="AT29" s="50">
        <f>'Financial Model'!BP72</f>
        <v>70.2</v>
      </c>
      <c r="AU29" s="50">
        <f>'Financial Model'!BQ72</f>
        <v>64</v>
      </c>
    </row>
    <row r="30" spans="1:47" s="15" customFormat="1">
      <c r="Z30"/>
      <c r="AA30"/>
      <c r="AI30"/>
      <c r="AJ30"/>
    </row>
    <row r="31" spans="1:47" s="15" customFormat="1">
      <c r="Z31"/>
      <c r="AA31"/>
      <c r="AI31"/>
      <c r="AJ31"/>
    </row>
    <row r="32" spans="1:47" s="15" customFormat="1">
      <c r="Z32"/>
      <c r="AA32"/>
      <c r="AI32"/>
      <c r="AJ32"/>
    </row>
    <row r="33" spans="26:41" s="15" customFormat="1">
      <c r="Z33"/>
      <c r="AA33"/>
      <c r="AI33"/>
      <c r="AJ33"/>
    </row>
    <row r="34" spans="26:41" s="15" customFormat="1">
      <c r="Z34"/>
      <c r="AA34"/>
      <c r="AB34" s="15" t="s">
        <v>190</v>
      </c>
    </row>
    <row r="35" spans="26:41" s="15" customFormat="1">
      <c r="Z35"/>
      <c r="AA35"/>
    </row>
    <row r="36" spans="26:41" s="15" customFormat="1">
      <c r="Z36"/>
      <c r="AA36"/>
    </row>
    <row r="37" spans="26:41" s="15" customFormat="1">
      <c r="Z37"/>
      <c r="AA37"/>
    </row>
    <row r="38" spans="26:41" s="15" customFormat="1">
      <c r="Z38"/>
      <c r="AA38"/>
      <c r="AB38" s="53"/>
      <c r="AC38" s="53"/>
      <c r="AD38" s="53"/>
    </row>
    <row r="39" spans="26:41" s="15" customFormat="1">
      <c r="Z39"/>
      <c r="AA39"/>
      <c r="AB39" s="53"/>
      <c r="AC39" s="53"/>
      <c r="AD39" s="53"/>
      <c r="AE39" s="53"/>
    </row>
    <row r="40" spans="26:41" s="15" customFormat="1">
      <c r="Z40"/>
      <c r="AA40"/>
      <c r="AB40" s="53"/>
      <c r="AC40" s="53"/>
      <c r="AD40" s="53"/>
      <c r="AE40" s="53"/>
    </row>
    <row r="41" spans="26:41" s="15" customFormat="1">
      <c r="Z41"/>
      <c r="AA41"/>
      <c r="AB41" s="53"/>
      <c r="AC41" s="53"/>
      <c r="AD41" s="53"/>
      <c r="AE41" s="53"/>
    </row>
    <row r="42" spans="26:41" s="15" customFormat="1">
      <c r="Z42"/>
      <c r="AA42"/>
      <c r="AB42" s="53"/>
      <c r="AC42" s="53"/>
      <c r="AD42" s="53"/>
      <c r="AE42" s="53"/>
    </row>
    <row r="43" spans="26:41" s="15" customFormat="1">
      <c r="Z43"/>
      <c r="AA43"/>
      <c r="AB43" s="53"/>
      <c r="AC43" s="53"/>
      <c r="AD43" s="53"/>
      <c r="AE43" s="53"/>
    </row>
    <row r="44" spans="26:41" s="15" customFormat="1">
      <c r="Z44"/>
      <c r="AA44"/>
      <c r="AB44" s="53"/>
      <c r="AC44" s="53"/>
      <c r="AD44" s="53"/>
      <c r="AE44" s="53"/>
    </row>
    <row r="45" spans="26:41" s="15" customFormat="1">
      <c r="Z45"/>
      <c r="AA45"/>
      <c r="AB45" s="53"/>
      <c r="AC45" s="53"/>
      <c r="AD45" s="53"/>
      <c r="AE45" s="53"/>
    </row>
    <row r="46" spans="26:41" s="15" customFormat="1">
      <c r="Z46"/>
      <c r="AA46"/>
      <c r="AB46" s="53"/>
      <c r="AC46" s="53"/>
      <c r="AD46" s="53"/>
      <c r="AE46" s="53"/>
      <c r="AF46" s="45"/>
      <c r="AG46" s="45"/>
      <c r="AH46" s="45"/>
      <c r="AI46" s="45"/>
      <c r="AJ46" s="45"/>
      <c r="AK46" s="45"/>
      <c r="AL46" s="45"/>
      <c r="AM46" s="45"/>
      <c r="AN46" s="45"/>
      <c r="AO46" s="46"/>
    </row>
    <row r="47" spans="26:41" s="15" customFormat="1">
      <c r="Z47"/>
      <c r="AA47"/>
      <c r="AB47" s="53"/>
      <c r="AC47" s="53"/>
      <c r="AD47" s="53"/>
      <c r="AE47" s="53"/>
    </row>
    <row r="48" spans="26:41" s="15" customFormat="1">
      <c r="Z48"/>
      <c r="AA48"/>
      <c r="AB48" s="53"/>
      <c r="AC48" s="53"/>
      <c r="AD48" s="53"/>
      <c r="AE48" s="53"/>
    </row>
    <row r="49" spans="26:41" s="15" customFormat="1">
      <c r="Z49"/>
      <c r="AA49"/>
      <c r="AB49" s="53"/>
      <c r="AC49" s="53"/>
      <c r="AD49" s="53"/>
      <c r="AE49" s="53"/>
    </row>
    <row r="50" spans="26:41" s="15" customFormat="1">
      <c r="Z50"/>
      <c r="AA50"/>
      <c r="AB50" s="53"/>
      <c r="AC50" s="53"/>
      <c r="AD50" s="53"/>
      <c r="AE50" s="53"/>
    </row>
    <row r="51" spans="26:41" s="15" customFormat="1">
      <c r="Z51"/>
      <c r="AA51"/>
      <c r="AB51" s="53"/>
      <c r="AC51" s="53"/>
      <c r="AD51" s="53"/>
      <c r="AE51" s="53"/>
    </row>
    <row r="52" spans="26:41" s="15" customFormat="1">
      <c r="Z52"/>
      <c r="AA52"/>
      <c r="AB52" s="53"/>
      <c r="AC52" s="53"/>
      <c r="AD52" s="53"/>
      <c r="AE52" s="53"/>
    </row>
    <row r="53" spans="26:41" s="15" customFormat="1">
      <c r="Z53"/>
      <c r="AA53"/>
      <c r="AB53" s="15" t="s">
        <v>71</v>
      </c>
      <c r="AI53" s="15" t="s">
        <v>70</v>
      </c>
    </row>
    <row r="54" spans="26:41" s="15" customFormat="1">
      <c r="Z54"/>
      <c r="AA54"/>
    </row>
    <row r="55" spans="26:41" s="15" customFormat="1">
      <c r="Z55"/>
      <c r="AA55"/>
    </row>
    <row r="56" spans="26:41" s="15" customFormat="1">
      <c r="Z56"/>
      <c r="AA56"/>
    </row>
    <row r="57" spans="26:41" s="15" customFormat="1">
      <c r="Z57"/>
      <c r="AA57"/>
      <c r="AN57" s="45"/>
    </row>
    <row r="58" spans="26:41" s="15" customFormat="1">
      <c r="Z58"/>
      <c r="AA58"/>
    </row>
    <row r="59" spans="26:41" s="15" customFormat="1">
      <c r="Z59"/>
      <c r="AA59"/>
    </row>
    <row r="60" spans="26:41" s="15" customFormat="1">
      <c r="Z60"/>
      <c r="AA60"/>
    </row>
    <row r="61" spans="26:41" s="15" customFormat="1">
      <c r="Z61"/>
      <c r="AA61"/>
    </row>
    <row r="62" spans="26:41" s="15" customFormat="1">
      <c r="Z62"/>
      <c r="AA62"/>
    </row>
    <row r="63" spans="26:41" s="15" customFormat="1">
      <c r="Z63"/>
      <c r="AA63"/>
    </row>
    <row r="64" spans="26:41" s="15" customFormat="1">
      <c r="Z64"/>
      <c r="AA64"/>
      <c r="AO64" s="45"/>
    </row>
    <row r="65" spans="26:39" s="15" customFormat="1">
      <c r="Z65"/>
      <c r="AA65"/>
    </row>
    <row r="66" spans="26:39" s="15" customFormat="1">
      <c r="Z66"/>
      <c r="AA66"/>
    </row>
    <row r="67" spans="26:39" s="15" customFormat="1">
      <c r="Z67"/>
      <c r="AA67"/>
    </row>
    <row r="68" spans="26:39" s="15" customFormat="1">
      <c r="Z68"/>
      <c r="AA68"/>
    </row>
    <row r="69" spans="26:39" s="15" customFormat="1">
      <c r="Z69"/>
      <c r="AA69"/>
      <c r="AB69" s="45"/>
      <c r="AC69" s="45"/>
      <c r="AD69" s="45"/>
      <c r="AE69" s="45"/>
      <c r="AF69" s="45"/>
      <c r="AG69" s="45"/>
      <c r="AH69" s="45"/>
      <c r="AI69" s="46"/>
      <c r="AJ69" s="45"/>
      <c r="AK69" s="45"/>
      <c r="AL69" s="45"/>
      <c r="AM69" s="45"/>
    </row>
    <row r="70" spans="26:39" s="15" customFormat="1">
      <c r="Z70"/>
      <c r="AA70"/>
    </row>
    <row r="71" spans="26:39" s="15" customFormat="1">
      <c r="Z71"/>
      <c r="AA71"/>
    </row>
    <row r="72" spans="26:39" s="15" customFormat="1">
      <c r="Z72"/>
      <c r="AA72"/>
    </row>
    <row r="73" spans="26:39" s="15" customFormat="1">
      <c r="Z73"/>
      <c r="AA73"/>
    </row>
    <row r="74" spans="26:39" s="15" customFormat="1">
      <c r="Z74"/>
      <c r="AA74"/>
    </row>
    <row r="75" spans="26:39" s="15" customFormat="1">
      <c r="Z75"/>
      <c r="AA75"/>
    </row>
    <row r="76" spans="26:39" s="15" customFormat="1">
      <c r="Z76"/>
      <c r="AA76"/>
    </row>
    <row r="77" spans="26:39" s="15" customFormat="1">
      <c r="Z77"/>
      <c r="AA77"/>
      <c r="AI77"/>
      <c r="AJ77"/>
    </row>
    <row r="78" spans="26:39" s="15" customFormat="1">
      <c r="Z78"/>
      <c r="AA78"/>
      <c r="AI78"/>
      <c r="AJ78"/>
    </row>
    <row r="79" spans="26:39" s="15" customFormat="1">
      <c r="Z79"/>
      <c r="AA79"/>
      <c r="AI79"/>
      <c r="AJ79"/>
    </row>
    <row r="80" spans="26:39" s="15" customFormat="1">
      <c r="Z80"/>
      <c r="AA80"/>
      <c r="AI80"/>
      <c r="AJ80"/>
    </row>
    <row r="81" spans="26:36" s="15" customFormat="1">
      <c r="Z81"/>
      <c r="AA81"/>
      <c r="AI81"/>
      <c r="AJ81"/>
    </row>
    <row r="82" spans="26:36" s="15" customFormat="1">
      <c r="Z82"/>
      <c r="AA82"/>
      <c r="AI82"/>
      <c r="AJ82"/>
    </row>
  </sheetData>
  <phoneticPr fontId="13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9E450-176A-6647-AD30-5A3C758CB895}">
  <sheetPr>
    <tabColor theme="4" tint="0.79998168889431442"/>
  </sheetPr>
  <dimension ref="A2:AO381"/>
  <sheetViews>
    <sheetView zoomScale="80" zoomScaleNormal="80" workbookViewId="0">
      <selection activeCell="AH135" sqref="AH135"/>
    </sheetView>
  </sheetViews>
  <sheetFormatPr baseColWidth="10" defaultRowHeight="16"/>
  <cols>
    <col min="1" max="1" width="35.5" customWidth="1"/>
  </cols>
  <sheetData>
    <row r="2" spans="1:35" s="2" customFormat="1" ht="17" thickBot="1"/>
    <row r="3" spans="1:35" s="2" customFormat="1" ht="1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 s="2" customFormat="1" ht="11" customHeight="1" thickBo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1:35" ht="15" customHeight="1"/>
    <row r="6" spans="1:35" ht="15" customHeight="1">
      <c r="A6" t="s">
        <v>104</v>
      </c>
      <c r="B6" t="str">
        <f>'Financial Model'!A4</f>
        <v>Betsson</v>
      </c>
    </row>
    <row r="7" spans="1:35" ht="15" customHeight="1">
      <c r="A7" t="s">
        <v>105</v>
      </c>
      <c r="B7" t="s">
        <v>181</v>
      </c>
    </row>
    <row r="8" spans="1:35" ht="15" customHeight="1">
      <c r="A8" s="28" t="s">
        <v>106</v>
      </c>
      <c r="B8" s="36">
        <v>10.2399086845</v>
      </c>
    </row>
    <row r="9" spans="1:35" ht="17" thickBot="1">
      <c r="C9" s="127" t="s">
        <v>92</v>
      </c>
      <c r="D9" s="128"/>
      <c r="E9" s="128"/>
      <c r="F9" s="128"/>
      <c r="G9" s="129"/>
      <c r="H9" s="127" t="s">
        <v>93</v>
      </c>
      <c r="I9" s="128"/>
      <c r="J9" s="128"/>
      <c r="K9" s="129"/>
      <c r="L9" s="28"/>
      <c r="M9" s="28"/>
      <c r="N9" s="28"/>
      <c r="O9" s="28"/>
    </row>
    <row r="10" spans="1:35">
      <c r="A10" s="10" t="s">
        <v>107</v>
      </c>
      <c r="B10" s="10"/>
      <c r="C10" s="35">
        <v>2016</v>
      </c>
      <c r="D10" s="35">
        <v>2017</v>
      </c>
      <c r="E10" s="35">
        <v>2018</v>
      </c>
      <c r="F10" s="35">
        <v>2019</v>
      </c>
      <c r="G10" s="35">
        <v>2020</v>
      </c>
      <c r="H10" s="35">
        <v>2021</v>
      </c>
      <c r="I10" s="35">
        <v>2022</v>
      </c>
      <c r="J10" s="35">
        <v>2023</v>
      </c>
      <c r="K10" s="35">
        <v>2024</v>
      </c>
      <c r="L10" s="115"/>
      <c r="M10" s="115"/>
      <c r="N10" s="115"/>
      <c r="O10" s="115"/>
    </row>
    <row r="12" spans="1:35">
      <c r="A12" t="s">
        <v>71</v>
      </c>
      <c r="C12" s="12">
        <f>'Financial Model'!B48</f>
        <v>4117.3</v>
      </c>
      <c r="D12" s="12">
        <f>'Financial Model'!C48</f>
        <v>4715.6000000000004</v>
      </c>
      <c r="E12" s="12">
        <f>'Financial Model'!D48</f>
        <v>5419.8</v>
      </c>
      <c r="F12" s="12">
        <f>'Financial Model'!E48</f>
        <v>5173</v>
      </c>
      <c r="G12" s="12">
        <f>'Financial Model'!F48</f>
        <v>6389.6</v>
      </c>
      <c r="H12" s="12">
        <f>'Financial Model'!I48</f>
        <v>657.7</v>
      </c>
      <c r="I12" s="12">
        <f>'Financial Model'!J48</f>
        <v>777.2</v>
      </c>
      <c r="J12" s="12">
        <f>'Financial Model'!K48</f>
        <v>948.2</v>
      </c>
      <c r="K12" s="12">
        <f>'Financial Model'!L48</f>
        <v>1106.5999999999999</v>
      </c>
      <c r="L12" s="116"/>
      <c r="M12" s="116"/>
      <c r="N12" s="116"/>
      <c r="O12" s="116"/>
      <c r="P12" s="116"/>
      <c r="U12" s="12"/>
    </row>
    <row r="13" spans="1:35">
      <c r="A13" t="s">
        <v>108</v>
      </c>
      <c r="C13" s="12">
        <f>'Financial Model'!B54</f>
        <v>3078</v>
      </c>
      <c r="D13" s="12">
        <f>'Financial Model'!C54</f>
        <v>3419.4</v>
      </c>
      <c r="E13" s="12">
        <f>'Financial Model'!D54</f>
        <v>3859.9</v>
      </c>
      <c r="F13" s="12">
        <f>'Financial Model'!E54</f>
        <v>3427.6</v>
      </c>
      <c r="G13" s="12">
        <f>'Financial Model'!F54</f>
        <v>4100.8999999999996</v>
      </c>
      <c r="H13" s="12">
        <f>'Financial Model'!I54</f>
        <v>425.6</v>
      </c>
      <c r="I13" s="12">
        <f>'Financial Model'!J54</f>
        <v>504.4</v>
      </c>
      <c r="J13" s="12">
        <f>'Financial Model'!K54</f>
        <v>631.79999999999995</v>
      </c>
      <c r="K13" s="12">
        <f>'Financial Model'!L54</f>
        <v>719.7</v>
      </c>
      <c r="L13" s="116"/>
      <c r="M13" s="116"/>
      <c r="N13" s="116"/>
      <c r="O13" s="116"/>
      <c r="P13" s="116"/>
      <c r="U13" s="12"/>
    </row>
    <row r="14" spans="1:35">
      <c r="A14" t="s">
        <v>109</v>
      </c>
      <c r="C14" s="12">
        <f>C15</f>
        <v>1158.3</v>
      </c>
      <c r="D14" s="12">
        <f t="shared" ref="D14:K14" si="0">D15</f>
        <v>1149.4000000000001</v>
      </c>
      <c r="E14" s="12">
        <f t="shared" si="0"/>
        <v>1505.2</v>
      </c>
      <c r="F14" s="12">
        <f t="shared" si="0"/>
        <v>1229.7</v>
      </c>
      <c r="G14" s="12">
        <f t="shared" si="0"/>
        <v>1484.3</v>
      </c>
      <c r="H14" s="12">
        <f t="shared" si="0"/>
        <v>153.69999999999999</v>
      </c>
      <c r="I14" s="12">
        <f t="shared" si="0"/>
        <v>172.39999999999998</v>
      </c>
      <c r="J14" s="12">
        <f t="shared" si="0"/>
        <v>262.7</v>
      </c>
      <c r="K14" s="12">
        <f t="shared" si="0"/>
        <v>315.89999999999998</v>
      </c>
      <c r="L14" s="116"/>
      <c r="M14" s="116"/>
      <c r="N14" s="116"/>
      <c r="O14" s="116"/>
      <c r="P14" s="116"/>
      <c r="U14" s="12"/>
    </row>
    <row r="15" spans="1:35">
      <c r="A15" t="s">
        <v>110</v>
      </c>
      <c r="C15" s="12">
        <f>'Financial Model'!B66</f>
        <v>1158.3</v>
      </c>
      <c r="D15" s="12">
        <f>'Financial Model'!C66</f>
        <v>1149.4000000000001</v>
      </c>
      <c r="E15" s="12">
        <f>'Financial Model'!D66</f>
        <v>1505.2</v>
      </c>
      <c r="F15" s="12">
        <f>'Financial Model'!E66</f>
        <v>1229.7</v>
      </c>
      <c r="G15" s="12">
        <f>'Financial Model'!F66</f>
        <v>1484.3</v>
      </c>
      <c r="H15" s="12">
        <f>'Financial Model'!I66</f>
        <v>153.69999999999999</v>
      </c>
      <c r="I15" s="12">
        <f>'Financial Model'!J66</f>
        <v>172.39999999999998</v>
      </c>
      <c r="J15" s="12">
        <f>'Financial Model'!K66</f>
        <v>262.7</v>
      </c>
      <c r="K15" s="12">
        <f>'Financial Model'!L66</f>
        <v>315.89999999999998</v>
      </c>
      <c r="L15" s="116"/>
      <c r="M15" s="116"/>
      <c r="N15" s="116"/>
      <c r="O15" s="116"/>
      <c r="P15" s="116"/>
      <c r="U15" s="12"/>
    </row>
    <row r="16" spans="1:35">
      <c r="A16" t="s">
        <v>70</v>
      </c>
      <c r="C16" s="12">
        <f>'Financial Model'!B72</f>
        <v>946.4</v>
      </c>
      <c r="D16" s="12">
        <f>'Financial Model'!C72</f>
        <v>882.2</v>
      </c>
      <c r="E16" s="12">
        <f>'Financial Model'!D72</f>
        <v>1193.7</v>
      </c>
      <c r="F16" s="12">
        <f>'Financial Model'!E72</f>
        <v>865</v>
      </c>
      <c r="G16" s="12">
        <f>'Financial Model'!F72</f>
        <v>1125.2</v>
      </c>
      <c r="H16" s="12">
        <f>'Financial Model'!I72</f>
        <v>117.6</v>
      </c>
      <c r="I16" s="12">
        <f>'Financial Model'!J72</f>
        <v>131.19999999999999</v>
      </c>
      <c r="J16" s="12">
        <f>'Financial Model'!K72</f>
        <v>210.5</v>
      </c>
      <c r="K16" s="12">
        <f>'Financial Model'!L72</f>
        <v>256.7</v>
      </c>
      <c r="L16" s="116"/>
      <c r="M16" s="116"/>
      <c r="N16" s="116"/>
      <c r="O16" s="116"/>
      <c r="P16" s="116"/>
      <c r="U16" s="12"/>
    </row>
    <row r="17" spans="1:41">
      <c r="A17" t="s">
        <v>47</v>
      </c>
      <c r="C17" s="12">
        <f>'Financial Model'!B76</f>
        <v>936.00000000000011</v>
      </c>
      <c r="D17" s="12">
        <f>'Financial Model'!C76</f>
        <v>842.9</v>
      </c>
      <c r="E17" s="12">
        <f>'Financial Model'!D76</f>
        <v>1152.3999999999999</v>
      </c>
      <c r="F17" s="12">
        <f>'Financial Model'!E76</f>
        <v>810.9</v>
      </c>
      <c r="G17" s="12">
        <f>'Financial Model'!F76</f>
        <v>807.90000000000009</v>
      </c>
      <c r="H17" s="12">
        <f>'Financial Model'!I76</f>
        <v>112</v>
      </c>
      <c r="I17" s="12">
        <f>'Financial Model'!J76</f>
        <v>124.6</v>
      </c>
      <c r="J17" s="12">
        <f>'Financial Model'!K76</f>
        <v>194.8</v>
      </c>
      <c r="K17" s="12">
        <f>'Financial Model'!L76</f>
        <v>233.7</v>
      </c>
      <c r="L17" s="116"/>
      <c r="M17" s="116"/>
      <c r="N17" s="116"/>
      <c r="O17" s="116"/>
      <c r="P17" s="116"/>
      <c r="U17" s="12"/>
    </row>
    <row r="18" spans="1:41">
      <c r="A18" t="s">
        <v>111</v>
      </c>
      <c r="C18" s="12">
        <f>'Financial Model'!B82</f>
        <v>878</v>
      </c>
      <c r="D18" s="12">
        <f>'Financial Model'!C82</f>
        <v>786.5</v>
      </c>
      <c r="E18" s="12">
        <f>'Financial Model'!D82</f>
        <v>1078.0999999999999</v>
      </c>
      <c r="F18" s="12">
        <f>'Financial Model'!E82</f>
        <v>787.1</v>
      </c>
      <c r="G18" s="12">
        <f>'Financial Model'!F82</f>
        <v>990.8</v>
      </c>
      <c r="H18" s="12">
        <f>'Financial Model'!I82</f>
        <v>103.9</v>
      </c>
      <c r="I18" s="12">
        <f>'Financial Model'!J82</f>
        <v>114.69999999999999</v>
      </c>
      <c r="J18" s="12">
        <f>'Financial Model'!K82</f>
        <v>173</v>
      </c>
      <c r="K18" s="12">
        <f>'Financial Model'!L82</f>
        <v>183.7</v>
      </c>
      <c r="L18" s="116"/>
      <c r="M18" s="116"/>
      <c r="N18" s="116"/>
      <c r="O18" s="116"/>
      <c r="P18" s="116"/>
      <c r="U18" s="12"/>
    </row>
    <row r="19" spans="1:41">
      <c r="A19" t="s">
        <v>112</v>
      </c>
    </row>
    <row r="21" spans="1:41">
      <c r="A21" s="31" t="s">
        <v>113</v>
      </c>
      <c r="C21" s="32">
        <f>C14/C12</f>
        <v>0.28132514026182204</v>
      </c>
      <c r="D21" s="32">
        <f t="shared" ref="D21:J21" si="1">D14/D12</f>
        <v>0.24374416829247603</v>
      </c>
      <c r="E21" s="32">
        <f t="shared" si="1"/>
        <v>0.27772242518174101</v>
      </c>
      <c r="F21" s="32">
        <f t="shared" si="1"/>
        <v>0.23771505895998454</v>
      </c>
      <c r="G21" s="32">
        <f t="shared" si="1"/>
        <v>0.23229936146237634</v>
      </c>
      <c r="H21" s="32">
        <f t="shared" si="1"/>
        <v>0.23369317317926103</v>
      </c>
      <c r="I21" s="32">
        <f t="shared" si="1"/>
        <v>0.22182192485846625</v>
      </c>
      <c r="J21" s="32">
        <f t="shared" si="1"/>
        <v>0.27705125500949163</v>
      </c>
      <c r="K21" s="32">
        <f t="shared" ref="K21" si="2">K14/K12</f>
        <v>0.28546900415687693</v>
      </c>
      <c r="L21" s="117"/>
      <c r="M21" s="117"/>
      <c r="N21" s="117"/>
      <c r="O21" s="117"/>
      <c r="U21" s="13"/>
    </row>
    <row r="22" spans="1:41">
      <c r="A22" s="31" t="s">
        <v>114</v>
      </c>
      <c r="C22" s="32">
        <f>C18/C12</f>
        <v>0.21324654506594126</v>
      </c>
      <c r="D22" s="32">
        <f t="shared" ref="D22:J22" si="3">D18/D12</f>
        <v>0.16678683518534226</v>
      </c>
      <c r="E22" s="32">
        <f t="shared" si="3"/>
        <v>0.19891877929074872</v>
      </c>
      <c r="F22" s="32">
        <f t="shared" si="3"/>
        <v>0.15215542238546298</v>
      </c>
      <c r="G22" s="32">
        <f t="shared" si="3"/>
        <v>0.15506447977964191</v>
      </c>
      <c r="H22" s="32">
        <f t="shared" si="3"/>
        <v>0.1579747605291166</v>
      </c>
      <c r="I22" s="32">
        <f t="shared" si="3"/>
        <v>0.14758106021616055</v>
      </c>
      <c r="J22" s="32">
        <f t="shared" si="3"/>
        <v>0.18245095971314068</v>
      </c>
      <c r="K22" s="32">
        <f t="shared" ref="K22" si="4">K18/K12</f>
        <v>0.16600397614314116</v>
      </c>
      <c r="L22" s="117"/>
      <c r="M22" s="117"/>
      <c r="N22" s="117"/>
      <c r="O22" s="117"/>
      <c r="U22" s="13"/>
    </row>
    <row r="26" spans="1:41">
      <c r="A26" s="33" t="s">
        <v>115</v>
      </c>
    </row>
    <row r="27" spans="1:41">
      <c r="C27" s="12"/>
      <c r="D27" s="12"/>
      <c r="E27" s="12"/>
      <c r="F27" s="12"/>
      <c r="G27" s="12"/>
      <c r="H27" s="12"/>
      <c r="I27" s="12"/>
      <c r="J27" s="12"/>
      <c r="K27" s="12"/>
      <c r="L27" s="116"/>
      <c r="M27" s="116"/>
      <c r="N27" s="116"/>
      <c r="O27" s="116"/>
      <c r="P27" s="116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</row>
    <row r="28" spans="1:41">
      <c r="A28" t="s">
        <v>116</v>
      </c>
      <c r="C28" s="12">
        <f>C12</f>
        <v>4117.3</v>
      </c>
      <c r="D28" s="12">
        <f t="shared" ref="D28:J28" si="5">D12</f>
        <v>4715.6000000000004</v>
      </c>
      <c r="E28" s="12">
        <f t="shared" si="5"/>
        <v>5419.8</v>
      </c>
      <c r="F28" s="12">
        <f t="shared" si="5"/>
        <v>5173</v>
      </c>
      <c r="G28" s="12">
        <f t="shared" si="5"/>
        <v>6389.6</v>
      </c>
      <c r="H28" s="12">
        <f t="shared" si="5"/>
        <v>657.7</v>
      </c>
      <c r="I28" s="12">
        <f t="shared" si="5"/>
        <v>777.2</v>
      </c>
      <c r="J28" s="12">
        <f t="shared" si="5"/>
        <v>948.2</v>
      </c>
      <c r="K28" s="12">
        <f t="shared" ref="K28" si="6">K12</f>
        <v>1106.5999999999999</v>
      </c>
      <c r="L28" s="116"/>
      <c r="M28" s="116"/>
      <c r="N28" s="116"/>
      <c r="O28" s="116"/>
      <c r="P28" s="116"/>
      <c r="Q28" s="12"/>
      <c r="R28" s="12"/>
      <c r="S28" s="12"/>
      <c r="T28" s="12"/>
      <c r="U28" s="12"/>
      <c r="V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</row>
    <row r="29" spans="1:41">
      <c r="C29" s="12"/>
      <c r="D29" s="12"/>
      <c r="E29" s="12"/>
      <c r="F29" s="12"/>
      <c r="G29" s="12"/>
      <c r="H29" s="12"/>
      <c r="I29" s="12"/>
      <c r="J29" s="12"/>
      <c r="K29" s="12"/>
      <c r="L29" s="116"/>
      <c r="M29" s="116"/>
      <c r="N29" s="116"/>
      <c r="O29" s="116"/>
      <c r="P29" s="116"/>
      <c r="Q29" s="12"/>
      <c r="R29" s="12"/>
      <c r="S29" s="12"/>
      <c r="T29" s="12"/>
      <c r="U29" s="12"/>
      <c r="V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</row>
    <row r="30" spans="1:41">
      <c r="C30" s="12"/>
      <c r="D30" s="12"/>
      <c r="E30" s="12"/>
      <c r="F30" s="12"/>
      <c r="G30" s="12"/>
      <c r="H30" s="12"/>
      <c r="I30" s="12"/>
      <c r="J30" s="12"/>
      <c r="K30" s="12"/>
      <c r="L30" s="116"/>
      <c r="M30" s="116"/>
      <c r="N30" s="116"/>
      <c r="O30" s="116"/>
      <c r="P30" s="116"/>
      <c r="Q30" s="12"/>
      <c r="R30" s="12"/>
      <c r="S30" s="12"/>
      <c r="T30" s="12"/>
      <c r="U30" s="12"/>
      <c r="V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</row>
    <row r="31" spans="1:41">
      <c r="A31" s="33" t="s">
        <v>117</v>
      </c>
      <c r="C31" s="12"/>
      <c r="D31" s="12"/>
      <c r="E31" s="12"/>
      <c r="F31" s="12"/>
      <c r="G31" s="12"/>
      <c r="H31" s="12"/>
      <c r="I31" s="12"/>
      <c r="J31" s="12"/>
      <c r="K31" s="12"/>
      <c r="L31" s="116"/>
      <c r="M31" s="116"/>
      <c r="N31" s="116"/>
      <c r="O31" s="116"/>
      <c r="P31" s="116"/>
      <c r="Q31" s="12"/>
      <c r="R31" s="12"/>
      <c r="S31" s="12"/>
      <c r="T31" s="12"/>
      <c r="U31" s="12"/>
      <c r="V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</row>
    <row r="32" spans="1:41">
      <c r="A32" t="s">
        <v>118</v>
      </c>
      <c r="C32" s="12">
        <f>'Financial Model'!B42</f>
        <v>1080.4000000000001</v>
      </c>
      <c r="D32" s="12">
        <f>'Financial Model'!C42</f>
        <v>1140.3</v>
      </c>
      <c r="E32" s="12">
        <f>'Financial Model'!D42</f>
        <v>1244</v>
      </c>
      <c r="F32" s="12">
        <f>'Financial Model'!E42</f>
        <v>1265</v>
      </c>
      <c r="G32" s="12">
        <f>'Financial Model'!F42</f>
        <v>1423</v>
      </c>
      <c r="H32" s="12">
        <f>'Financial Model'!I42</f>
        <v>172.1</v>
      </c>
      <c r="I32" s="12">
        <f>'Financial Model'!J42</f>
        <v>250.6</v>
      </c>
      <c r="J32" s="12">
        <f>'Financial Model'!K42</f>
        <v>267</v>
      </c>
      <c r="K32" s="12">
        <f>'Financial Model'!L42</f>
        <v>303.39999999999998</v>
      </c>
      <c r="L32" s="116"/>
      <c r="M32" s="116"/>
      <c r="N32" s="116"/>
      <c r="O32" s="116"/>
      <c r="P32" s="116"/>
      <c r="Q32" s="12"/>
      <c r="R32" s="12"/>
      <c r="S32" s="12"/>
      <c r="T32" s="12"/>
      <c r="U32" s="12"/>
      <c r="V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</row>
    <row r="33" spans="1:41">
      <c r="A33" t="s">
        <v>119</v>
      </c>
      <c r="C33" s="12">
        <f>C35-C32</f>
        <v>3036.9</v>
      </c>
      <c r="D33" s="12">
        <f t="shared" ref="D33:G33" si="7">D35-D32</f>
        <v>3575.3</v>
      </c>
      <c r="E33" s="12">
        <f t="shared" si="7"/>
        <v>4175.8</v>
      </c>
      <c r="F33" s="12">
        <f t="shared" si="7"/>
        <v>3908</v>
      </c>
      <c r="G33" s="12">
        <f t="shared" si="7"/>
        <v>4966.6000000000004</v>
      </c>
      <c r="H33" s="12">
        <f t="shared" ref="H33" si="8">H35-H32</f>
        <v>485.6</v>
      </c>
      <c r="I33" s="12">
        <f t="shared" ref="I33" si="9">I35-I32</f>
        <v>526.6</v>
      </c>
      <c r="J33" s="12">
        <f t="shared" ref="J33:K33" si="10">J35-J32</f>
        <v>681.2</v>
      </c>
      <c r="K33" s="12">
        <f t="shared" si="10"/>
        <v>803.19999999999993</v>
      </c>
      <c r="L33" s="116"/>
      <c r="M33" s="116"/>
      <c r="N33" s="116"/>
      <c r="O33" s="116"/>
      <c r="P33" s="116"/>
      <c r="Q33" s="12"/>
      <c r="R33" s="12"/>
      <c r="S33" s="12"/>
      <c r="T33" s="12"/>
      <c r="U33" s="12"/>
      <c r="V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</row>
    <row r="34" spans="1:41">
      <c r="A34" t="s">
        <v>120</v>
      </c>
      <c r="C34" s="12"/>
      <c r="D34" s="12"/>
      <c r="E34" s="12"/>
      <c r="F34" s="12"/>
      <c r="G34" s="12"/>
      <c r="H34" s="12"/>
      <c r="I34" s="12"/>
      <c r="J34" s="12"/>
      <c r="K34" s="12"/>
      <c r="L34" s="116"/>
      <c r="M34" s="116"/>
      <c r="N34" s="116"/>
      <c r="O34" s="116"/>
      <c r="P34" s="116"/>
      <c r="Q34" s="12"/>
      <c r="R34" s="12"/>
      <c r="S34" s="12"/>
      <c r="T34" s="12"/>
      <c r="U34" s="12"/>
      <c r="V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</row>
    <row r="35" spans="1:41">
      <c r="A35" s="28" t="s">
        <v>121</v>
      </c>
      <c r="C35" s="12">
        <f>C28</f>
        <v>4117.3</v>
      </c>
      <c r="D35" s="12">
        <f t="shared" ref="D35:J35" si="11">D28</f>
        <v>4715.6000000000004</v>
      </c>
      <c r="E35" s="12">
        <f t="shared" si="11"/>
        <v>5419.8</v>
      </c>
      <c r="F35" s="12">
        <f t="shared" si="11"/>
        <v>5173</v>
      </c>
      <c r="G35" s="12">
        <f t="shared" si="11"/>
        <v>6389.6</v>
      </c>
      <c r="H35" s="12">
        <f t="shared" si="11"/>
        <v>657.7</v>
      </c>
      <c r="I35" s="12">
        <f t="shared" si="11"/>
        <v>777.2</v>
      </c>
      <c r="J35" s="12">
        <f t="shared" si="11"/>
        <v>948.2</v>
      </c>
      <c r="K35" s="12">
        <f t="shared" ref="K35" si="12">K28</f>
        <v>1106.5999999999999</v>
      </c>
      <c r="L35" s="116"/>
      <c r="M35" s="116"/>
      <c r="N35" s="116"/>
      <c r="O35" s="116"/>
      <c r="P35" s="116"/>
      <c r="Q35" s="12"/>
      <c r="R35" s="12"/>
      <c r="S35" s="12"/>
      <c r="T35" s="12"/>
      <c r="U35" s="12"/>
      <c r="V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</row>
    <row r="36" spans="1:41">
      <c r="C36" s="12"/>
      <c r="D36" s="12"/>
      <c r="E36" s="12"/>
      <c r="F36" s="12"/>
      <c r="G36" s="12"/>
      <c r="H36" s="12"/>
      <c r="I36" s="12"/>
      <c r="J36" s="12"/>
      <c r="K36" s="12"/>
      <c r="L36" s="116"/>
      <c r="M36" s="116"/>
      <c r="N36" s="116"/>
      <c r="O36" s="116"/>
      <c r="P36" s="116"/>
      <c r="Q36" s="12"/>
      <c r="R36" s="12"/>
      <c r="S36" s="12"/>
      <c r="T36" s="12"/>
      <c r="U36" s="12"/>
      <c r="V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</row>
    <row r="37" spans="1:41">
      <c r="A37" s="33" t="s">
        <v>122</v>
      </c>
      <c r="C37" s="12"/>
      <c r="D37" s="12"/>
      <c r="E37" s="12"/>
      <c r="F37" s="12"/>
      <c r="G37" s="12"/>
      <c r="H37" s="12"/>
      <c r="I37" s="12"/>
      <c r="J37" s="12"/>
      <c r="K37" s="12"/>
      <c r="L37" s="116"/>
      <c r="M37" s="116"/>
      <c r="N37" s="116"/>
      <c r="O37" s="116"/>
      <c r="P37" s="116"/>
      <c r="Q37" s="12"/>
      <c r="R37" s="12"/>
      <c r="S37" s="12"/>
      <c r="T37" s="12"/>
      <c r="U37" s="12"/>
      <c r="V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</row>
    <row r="38" spans="1:41">
      <c r="A38" t="s">
        <v>123</v>
      </c>
      <c r="C38" s="12"/>
      <c r="D38" s="12"/>
      <c r="E38" s="12"/>
      <c r="F38" s="12"/>
      <c r="G38" s="12"/>
      <c r="H38" s="12"/>
      <c r="I38" s="12"/>
      <c r="J38" s="12"/>
      <c r="K38" s="12"/>
      <c r="L38" s="116"/>
      <c r="M38" s="116"/>
      <c r="N38" s="116"/>
      <c r="O38" s="116"/>
      <c r="P38" s="116"/>
      <c r="Q38" s="12"/>
      <c r="R38" s="12"/>
      <c r="S38" s="12"/>
      <c r="T38" s="12"/>
      <c r="U38" s="12"/>
      <c r="V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</row>
    <row r="39" spans="1:41">
      <c r="A39" t="s">
        <v>124</v>
      </c>
      <c r="C39" s="12"/>
      <c r="D39" s="12"/>
      <c r="E39" s="12"/>
      <c r="F39" s="12"/>
      <c r="G39" s="12"/>
      <c r="H39" s="12"/>
      <c r="I39" s="12"/>
      <c r="J39" s="12"/>
      <c r="K39" s="12"/>
      <c r="L39" s="116"/>
      <c r="M39" s="116"/>
      <c r="N39" s="116"/>
      <c r="O39" s="116"/>
      <c r="P39" s="116"/>
      <c r="Q39" s="12"/>
      <c r="R39" s="12"/>
      <c r="S39" s="12"/>
      <c r="T39" s="12"/>
      <c r="U39" s="12"/>
      <c r="V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</row>
    <row r="40" spans="1:41">
      <c r="A40" t="s">
        <v>119</v>
      </c>
      <c r="C40" s="12"/>
      <c r="D40" s="12"/>
      <c r="E40" s="12"/>
      <c r="F40" s="12"/>
      <c r="G40" s="12"/>
      <c r="H40" s="12"/>
      <c r="I40" s="12"/>
      <c r="J40" s="12"/>
      <c r="K40" s="12"/>
      <c r="L40" s="116"/>
      <c r="M40" s="116"/>
      <c r="N40" s="116"/>
      <c r="O40" s="116"/>
      <c r="P40" s="116"/>
      <c r="Q40" s="12"/>
      <c r="R40" s="12"/>
      <c r="S40" s="12"/>
      <c r="T40" s="12"/>
      <c r="U40" s="12"/>
      <c r="V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</row>
    <row r="41" spans="1:41">
      <c r="A41" t="s">
        <v>118</v>
      </c>
      <c r="C41" s="12"/>
      <c r="D41" s="12"/>
      <c r="E41" s="12"/>
      <c r="F41" s="12"/>
      <c r="G41" s="12"/>
      <c r="H41" s="12"/>
      <c r="I41" s="12"/>
      <c r="J41" s="12"/>
      <c r="K41" s="12"/>
      <c r="L41" s="116"/>
      <c r="M41" s="116"/>
      <c r="N41" s="116"/>
      <c r="O41" s="116"/>
      <c r="P41" s="116"/>
      <c r="Q41" s="12"/>
      <c r="R41" s="12"/>
      <c r="S41" s="12"/>
      <c r="T41" s="12"/>
      <c r="U41" s="12"/>
      <c r="V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</row>
    <row r="42" spans="1:41">
      <c r="A42" t="s">
        <v>125</v>
      </c>
      <c r="C42" s="12"/>
      <c r="D42" s="12"/>
      <c r="E42" s="12"/>
      <c r="F42" s="12"/>
      <c r="G42" s="12"/>
      <c r="H42" s="12"/>
      <c r="I42" s="12"/>
      <c r="J42" s="12"/>
      <c r="K42" s="12"/>
      <c r="L42" s="116"/>
      <c r="M42" s="116"/>
      <c r="N42" s="116"/>
      <c r="O42" s="116"/>
      <c r="P42" s="116"/>
      <c r="Q42" s="12"/>
      <c r="R42" s="12"/>
      <c r="S42" s="12"/>
      <c r="T42" s="12"/>
      <c r="U42" s="12"/>
      <c r="V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</row>
    <row r="43" spans="1:41">
      <c r="A43" s="28" t="s">
        <v>126</v>
      </c>
      <c r="C43" s="34"/>
      <c r="D43" s="34"/>
      <c r="E43" s="34"/>
      <c r="F43" s="34"/>
      <c r="G43" s="34"/>
      <c r="H43" s="34"/>
      <c r="I43" s="34"/>
      <c r="J43" s="34"/>
      <c r="K43" s="34"/>
      <c r="L43" s="118"/>
      <c r="M43" s="118"/>
      <c r="N43" s="118"/>
      <c r="O43" s="118"/>
      <c r="P43" s="118"/>
      <c r="Q43" s="34"/>
      <c r="R43" s="12"/>
      <c r="S43" s="12"/>
      <c r="T43" s="12"/>
      <c r="U43" s="12"/>
      <c r="V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</row>
    <row r="44" spans="1:41">
      <c r="C44" s="12"/>
      <c r="D44" s="12"/>
      <c r="E44" s="12"/>
      <c r="F44" s="12"/>
      <c r="G44" s="12"/>
      <c r="H44" s="12"/>
      <c r="I44" s="12"/>
      <c r="J44" s="12"/>
      <c r="K44" s="12"/>
      <c r="L44" s="116"/>
      <c r="M44" s="116"/>
      <c r="N44" s="116"/>
      <c r="O44" s="116"/>
      <c r="P44" s="116"/>
      <c r="Q44" s="12"/>
      <c r="R44" s="12"/>
      <c r="S44" s="12"/>
      <c r="T44" s="12"/>
      <c r="U44" s="12"/>
      <c r="V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</row>
    <row r="45" spans="1:41">
      <c r="C45" s="12"/>
      <c r="D45" s="12"/>
      <c r="E45" s="12"/>
      <c r="F45" s="12"/>
      <c r="G45" s="12"/>
      <c r="H45" s="12"/>
      <c r="I45" s="12"/>
      <c r="J45" s="12"/>
      <c r="K45" s="12"/>
      <c r="L45" s="116"/>
      <c r="M45" s="116"/>
      <c r="N45" s="116"/>
      <c r="O45" s="116"/>
      <c r="P45" s="116"/>
      <c r="Q45" s="12"/>
      <c r="R45" s="12"/>
      <c r="S45" s="12"/>
      <c r="T45" s="12"/>
      <c r="U45" s="12"/>
      <c r="V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</row>
    <row r="46" spans="1:41">
      <c r="A46" s="33" t="s">
        <v>127</v>
      </c>
      <c r="C46" s="12"/>
      <c r="D46" s="12"/>
      <c r="E46" s="12"/>
      <c r="F46" s="12"/>
      <c r="G46" s="12"/>
      <c r="H46" s="12"/>
      <c r="I46" s="12"/>
      <c r="J46" s="12"/>
      <c r="K46" s="12"/>
      <c r="L46" s="116"/>
      <c r="M46" s="116"/>
      <c r="N46" s="116"/>
      <c r="O46" s="116"/>
      <c r="P46" s="116"/>
      <c r="Q46" s="12"/>
      <c r="R46" s="12"/>
      <c r="S46" s="12"/>
      <c r="T46" s="12"/>
      <c r="U46" s="12"/>
      <c r="V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</row>
    <row r="47" spans="1:41">
      <c r="A47" t="s">
        <v>128</v>
      </c>
      <c r="C47" s="89"/>
      <c r="D47" s="89"/>
      <c r="E47" s="89">
        <f>E302+F302</f>
        <v>0</v>
      </c>
      <c r="F47" s="89">
        <f>H302+G302</f>
        <v>0</v>
      </c>
      <c r="G47" s="89">
        <f>I302+J302</f>
        <v>0</v>
      </c>
      <c r="H47" s="89">
        <f>K302+L302</f>
        <v>0</v>
      </c>
      <c r="I47" s="89">
        <f>N302+M302</f>
        <v>0</v>
      </c>
      <c r="J47" s="89">
        <f>(I47/I28)*J28</f>
        <v>0</v>
      </c>
      <c r="K47" s="89">
        <f>(J47/J28)*K28</f>
        <v>0</v>
      </c>
      <c r="L47" s="89"/>
      <c r="M47" s="89"/>
      <c r="N47" s="89"/>
      <c r="O47" s="89"/>
      <c r="P47" s="89"/>
      <c r="Q47" s="12"/>
      <c r="R47" s="12"/>
      <c r="S47" s="12"/>
      <c r="T47" s="12"/>
      <c r="U47" s="12"/>
      <c r="V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</row>
    <row r="48" spans="1:41">
      <c r="A48" t="s">
        <v>129</v>
      </c>
      <c r="C48" s="89"/>
      <c r="D48" s="89"/>
      <c r="E48" s="89">
        <f>E303+F303</f>
        <v>5051.9249999999993</v>
      </c>
      <c r="F48" s="89">
        <f>H303+G303</f>
        <v>4672.8150000000005</v>
      </c>
      <c r="G48" s="89">
        <f>I303+J303</f>
        <v>5490.18</v>
      </c>
      <c r="H48" s="89">
        <f>K303+L303</f>
        <v>523.90000000000009</v>
      </c>
      <c r="I48" s="89">
        <f>N303+M303</f>
        <v>547.31999999999994</v>
      </c>
      <c r="J48" s="89">
        <f>(I48/I28)*J28</f>
        <v>667.74166752444671</v>
      </c>
      <c r="K48" s="89">
        <f>(J48/J28)*K28</f>
        <v>779.290159547092</v>
      </c>
      <c r="L48" s="89"/>
      <c r="M48" s="89"/>
      <c r="N48" s="89"/>
      <c r="O48" s="89"/>
      <c r="P48" s="89"/>
      <c r="Q48" s="12"/>
      <c r="R48" s="12"/>
      <c r="S48" s="12"/>
      <c r="T48" s="12"/>
      <c r="U48" s="12"/>
      <c r="V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</row>
    <row r="49" spans="1:41">
      <c r="A49" t="s">
        <v>130</v>
      </c>
      <c r="C49" s="89"/>
      <c r="D49" s="89"/>
      <c r="E49" s="89">
        <f>E304+F304</f>
        <v>0</v>
      </c>
      <c r="F49" s="89">
        <f>H304+G304</f>
        <v>0</v>
      </c>
      <c r="G49" s="89">
        <f>I304+J304</f>
        <v>0</v>
      </c>
      <c r="H49" s="89">
        <f>K304+L304</f>
        <v>88.3</v>
      </c>
      <c r="I49" s="89">
        <f>N304+M304</f>
        <v>173.6</v>
      </c>
      <c r="J49" s="89">
        <f>(I49/I28)*J28</f>
        <v>211.79557385486362</v>
      </c>
      <c r="K49" s="89">
        <f>(J49/J28)*K28</f>
        <v>247.17673700463197</v>
      </c>
      <c r="L49" s="89"/>
      <c r="M49" s="89"/>
      <c r="N49" s="89"/>
      <c r="O49" s="89"/>
      <c r="P49" s="89"/>
      <c r="Q49" s="12"/>
      <c r="R49" s="12"/>
      <c r="S49" s="12"/>
      <c r="T49" s="12"/>
      <c r="U49" s="12"/>
      <c r="V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</row>
    <row r="50" spans="1:41">
      <c r="A50" t="s">
        <v>76</v>
      </c>
      <c r="C50" s="89"/>
      <c r="D50" s="89"/>
      <c r="E50" s="89">
        <f>E305+F305</f>
        <v>367.875</v>
      </c>
      <c r="F50" s="89">
        <f>H305+G305</f>
        <v>500.18499999999995</v>
      </c>
      <c r="G50" s="89">
        <f>I305+J305</f>
        <v>899.31999999999971</v>
      </c>
      <c r="H50" s="89">
        <f>K305+L305</f>
        <v>45.3</v>
      </c>
      <c r="I50" s="89">
        <f>N305+M305</f>
        <v>56.980000000000004</v>
      </c>
      <c r="J50" s="89">
        <f>(I50/I28)*J28</f>
        <v>69.516773031394763</v>
      </c>
      <c r="K50" s="89">
        <f>(J50/J28)*K28</f>
        <v>81.129783839423567</v>
      </c>
      <c r="L50" s="89"/>
      <c r="M50" s="89"/>
      <c r="N50" s="89"/>
      <c r="O50" s="89"/>
      <c r="P50" s="89"/>
      <c r="Q50" s="12"/>
      <c r="R50" s="12"/>
      <c r="S50" s="12"/>
      <c r="T50" s="12"/>
      <c r="U50" s="12"/>
      <c r="V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</row>
    <row r="51" spans="1:41">
      <c r="A51" t="s">
        <v>131</v>
      </c>
      <c r="C51" s="89"/>
      <c r="D51" s="89"/>
      <c r="E51" s="89">
        <f>E306+F306</f>
        <v>0</v>
      </c>
      <c r="F51" s="89">
        <f>H306+G306</f>
        <v>0</v>
      </c>
      <c r="G51" s="89">
        <f>I306+J306</f>
        <v>0</v>
      </c>
      <c r="H51" s="89">
        <f>K306+L306</f>
        <v>0</v>
      </c>
      <c r="I51" s="89">
        <f>N306+M306</f>
        <v>0</v>
      </c>
      <c r="J51" s="89">
        <f>(I51/I28)*J28</f>
        <v>0</v>
      </c>
      <c r="K51" s="89">
        <f>(J51/J28)*K28</f>
        <v>0</v>
      </c>
      <c r="L51" s="89"/>
      <c r="M51" s="89"/>
      <c r="N51" s="89"/>
      <c r="O51" s="89"/>
      <c r="P51" s="89"/>
      <c r="Q51" s="12"/>
      <c r="R51" s="12"/>
      <c r="S51" s="12"/>
      <c r="T51" s="12"/>
      <c r="U51" s="12"/>
      <c r="V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</row>
    <row r="52" spans="1:41"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12"/>
      <c r="R52" s="12"/>
      <c r="S52" s="12"/>
      <c r="T52" s="12"/>
      <c r="U52" s="12"/>
      <c r="V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</row>
    <row r="53" spans="1:41">
      <c r="A53" t="s">
        <v>132</v>
      </c>
      <c r="C53" s="89">
        <f t="shared" ref="C53" si="13">C49</f>
        <v>0</v>
      </c>
      <c r="D53" s="89">
        <f t="shared" ref="D53:J53" si="14">D49</f>
        <v>0</v>
      </c>
      <c r="E53" s="89">
        <f t="shared" ref="E53:H53" si="15">E49</f>
        <v>0</v>
      </c>
      <c r="F53" s="89">
        <f t="shared" si="15"/>
        <v>0</v>
      </c>
      <c r="G53" s="89">
        <f t="shared" si="15"/>
        <v>0</v>
      </c>
      <c r="H53" s="89">
        <f t="shared" si="15"/>
        <v>88.3</v>
      </c>
      <c r="I53" s="89">
        <f t="shared" si="14"/>
        <v>173.6</v>
      </c>
      <c r="J53" s="89">
        <f t="shared" si="14"/>
        <v>211.79557385486362</v>
      </c>
      <c r="K53" s="89">
        <f t="shared" ref="K53" si="16">K49</f>
        <v>247.17673700463197</v>
      </c>
      <c r="L53" s="89"/>
      <c r="M53" s="89"/>
      <c r="N53" s="89"/>
      <c r="O53" s="89"/>
      <c r="P53" s="89"/>
      <c r="Q53" s="12"/>
      <c r="R53" s="12"/>
      <c r="S53" s="12"/>
      <c r="T53" s="12"/>
      <c r="U53" s="12"/>
      <c r="V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</row>
    <row r="54" spans="1:41">
      <c r="A54" t="s">
        <v>133</v>
      </c>
      <c r="C54" s="89">
        <f>C28-C49</f>
        <v>4117.3</v>
      </c>
      <c r="D54" s="89">
        <f t="shared" ref="D54:J54" si="17">D28-D49</f>
        <v>4715.6000000000004</v>
      </c>
      <c r="E54" s="89">
        <f t="shared" ref="E54:H54" si="18">E28-E49</f>
        <v>5419.8</v>
      </c>
      <c r="F54" s="89">
        <f t="shared" si="18"/>
        <v>5173</v>
      </c>
      <c r="G54" s="89">
        <f t="shared" si="18"/>
        <v>6389.6</v>
      </c>
      <c r="H54" s="89">
        <f t="shared" si="18"/>
        <v>569.40000000000009</v>
      </c>
      <c r="I54" s="89">
        <f t="shared" si="17"/>
        <v>603.6</v>
      </c>
      <c r="J54" s="89">
        <f t="shared" si="17"/>
        <v>736.40442614513643</v>
      </c>
      <c r="K54" s="89">
        <f t="shared" ref="K54" si="19">K28-K49</f>
        <v>859.42326299536796</v>
      </c>
      <c r="L54" s="89"/>
      <c r="M54" s="89"/>
      <c r="N54" s="89"/>
      <c r="O54" s="89"/>
      <c r="P54" s="89"/>
      <c r="Q54" s="12"/>
      <c r="R54" s="12"/>
      <c r="S54" s="12"/>
      <c r="T54" s="12"/>
      <c r="U54" s="12"/>
      <c r="V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</row>
    <row r="55" spans="1:41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</row>
    <row r="56" spans="1:41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</row>
    <row r="57" spans="1:41">
      <c r="A57" s="33" t="s">
        <v>134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</row>
    <row r="58" spans="1:41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</row>
    <row r="59" spans="1:41">
      <c r="A59" t="s">
        <v>135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</row>
    <row r="60" spans="1:41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</row>
    <row r="61" spans="1:41">
      <c r="A61" s="33" t="s">
        <v>136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</row>
    <row r="62" spans="1:41">
      <c r="A62" t="s">
        <v>137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</row>
    <row r="63" spans="1:41">
      <c r="A63" t="s">
        <v>119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</row>
    <row r="64" spans="1:41">
      <c r="A64" t="s">
        <v>120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</row>
    <row r="65" spans="1:41">
      <c r="A65" s="28" t="s">
        <v>138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</row>
    <row r="66" spans="1:41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</row>
    <row r="67" spans="1:41">
      <c r="A67" t="s">
        <v>139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</row>
    <row r="68" spans="1:41">
      <c r="A68" t="s">
        <v>140</v>
      </c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</row>
    <row r="69" spans="1:41">
      <c r="A69" t="s">
        <v>141</v>
      </c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</row>
    <row r="70" spans="1:41">
      <c r="A70" t="s">
        <v>142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</row>
    <row r="71" spans="1:41">
      <c r="A71" t="s">
        <v>143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</row>
    <row r="72" spans="1:41">
      <c r="A72" t="s">
        <v>144</v>
      </c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</row>
    <row r="73" spans="1:41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</row>
    <row r="74" spans="1:41">
      <c r="A74" t="s">
        <v>145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</row>
    <row r="75" spans="1:41">
      <c r="A75" t="s">
        <v>146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</row>
    <row r="76" spans="1:41">
      <c r="A76" t="s">
        <v>147</v>
      </c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</row>
    <row r="77" spans="1:41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</row>
    <row r="78" spans="1:41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</row>
    <row r="79" spans="1:41">
      <c r="A79" t="s">
        <v>148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</row>
    <row r="80" spans="1:41">
      <c r="A80" t="s">
        <v>149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2"/>
      <c r="S80" s="12"/>
      <c r="T80" s="12"/>
      <c r="U80" s="12"/>
      <c r="V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</row>
    <row r="81" spans="1:41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</row>
    <row r="82" spans="1:41"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</row>
    <row r="83" spans="1:41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</row>
    <row r="84" spans="1:41">
      <c r="A84" s="33" t="s">
        <v>109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</row>
    <row r="85" spans="1:41"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</row>
    <row r="86" spans="1:41">
      <c r="A86" t="s">
        <v>150</v>
      </c>
      <c r="C86" s="12">
        <f>C14</f>
        <v>1158.3</v>
      </c>
      <c r="D86" s="12">
        <f t="shared" ref="D86:J86" si="20">D14</f>
        <v>1149.4000000000001</v>
      </c>
      <c r="E86" s="12">
        <f t="shared" si="20"/>
        <v>1505.2</v>
      </c>
      <c r="F86" s="12">
        <f t="shared" si="20"/>
        <v>1229.7</v>
      </c>
      <c r="G86" s="12">
        <f t="shared" si="20"/>
        <v>1484.3</v>
      </c>
      <c r="H86" s="12">
        <f t="shared" si="20"/>
        <v>153.69999999999999</v>
      </c>
      <c r="I86" s="12">
        <f t="shared" si="20"/>
        <v>172.39999999999998</v>
      </c>
      <c r="J86" s="12">
        <f t="shared" si="20"/>
        <v>262.7</v>
      </c>
      <c r="K86" s="12">
        <f t="shared" ref="K86" si="21">K14</f>
        <v>315.89999999999998</v>
      </c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</row>
    <row r="87" spans="1:41"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</row>
    <row r="88" spans="1:41">
      <c r="A88" s="33" t="s">
        <v>115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</row>
    <row r="89" spans="1:41">
      <c r="A89" t="s">
        <v>132</v>
      </c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</row>
    <row r="90" spans="1:41">
      <c r="A90" t="s">
        <v>133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</row>
    <row r="91" spans="1:41">
      <c r="A91" s="28" t="s">
        <v>151</v>
      </c>
      <c r="C91" s="12">
        <f>C86</f>
        <v>1158.3</v>
      </c>
      <c r="D91" s="12">
        <f t="shared" ref="D91:J91" si="22">D86</f>
        <v>1149.4000000000001</v>
      </c>
      <c r="E91" s="12">
        <f t="shared" si="22"/>
        <v>1505.2</v>
      </c>
      <c r="F91" s="12">
        <f t="shared" si="22"/>
        <v>1229.7</v>
      </c>
      <c r="G91" s="12">
        <f t="shared" si="22"/>
        <v>1484.3</v>
      </c>
      <c r="H91" s="12">
        <f t="shared" si="22"/>
        <v>153.69999999999999</v>
      </c>
      <c r="I91" s="12">
        <f t="shared" si="22"/>
        <v>172.39999999999998</v>
      </c>
      <c r="J91" s="12">
        <f t="shared" si="22"/>
        <v>262.7</v>
      </c>
      <c r="K91" s="12">
        <f t="shared" ref="K91" si="23">K86</f>
        <v>315.89999999999998</v>
      </c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</row>
    <row r="92" spans="1:41"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</row>
    <row r="93" spans="1:41"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</row>
    <row r="94" spans="1:41">
      <c r="A94" s="33" t="s">
        <v>134</v>
      </c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</row>
    <row r="95" spans="1:41">
      <c r="A95" t="s">
        <v>137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</row>
    <row r="96" spans="1:41">
      <c r="A96" t="s">
        <v>119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</row>
    <row r="97" spans="1:41">
      <c r="A97" t="s">
        <v>120</v>
      </c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</row>
    <row r="98" spans="1:41">
      <c r="A98" s="28" t="s">
        <v>138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</row>
    <row r="99" spans="1:41"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</row>
    <row r="100" spans="1:41">
      <c r="A100" t="s">
        <v>139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</row>
    <row r="101" spans="1:41">
      <c r="A101" t="s">
        <v>140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</row>
    <row r="102" spans="1:41">
      <c r="A102" t="s">
        <v>141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</row>
    <row r="103" spans="1:41">
      <c r="A103" t="s">
        <v>142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</row>
    <row r="104" spans="1:41">
      <c r="A104" t="s">
        <v>143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</row>
    <row r="105" spans="1:41">
      <c r="A105" t="s">
        <v>144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</row>
    <row r="106" spans="1:41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</row>
    <row r="107" spans="1:41">
      <c r="A107" t="s">
        <v>145</v>
      </c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</row>
    <row r="108" spans="1:41">
      <c r="A108" t="s">
        <v>146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</row>
    <row r="109" spans="1:41">
      <c r="A109" t="s">
        <v>147</v>
      </c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</row>
    <row r="110" spans="1:41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</row>
    <row r="111" spans="1:41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</row>
    <row r="112" spans="1:41"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</row>
    <row r="113" spans="1:41"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</row>
    <row r="114" spans="1:41">
      <c r="A114" s="33" t="s">
        <v>152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</row>
    <row r="115" spans="1:41">
      <c r="A115" t="s">
        <v>153</v>
      </c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</row>
    <row r="116" spans="1:41">
      <c r="A116" t="s">
        <v>154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</row>
    <row r="117" spans="1:41">
      <c r="A117" t="s">
        <v>155</v>
      </c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</row>
    <row r="118" spans="1:41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</row>
    <row r="119" spans="1:41"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</row>
    <row r="120" spans="1:41">
      <c r="A120" s="33" t="s">
        <v>156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</row>
    <row r="121" spans="1:41">
      <c r="A121" t="s">
        <v>157</v>
      </c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</row>
    <row r="122" spans="1:41">
      <c r="A122" t="s">
        <v>158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</row>
    <row r="123" spans="1:41">
      <c r="A123" t="s">
        <v>159</v>
      </c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</row>
    <row r="124" spans="1:41"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</row>
    <row r="125" spans="1:41">
      <c r="A125" t="s">
        <v>160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</row>
    <row r="126" spans="1:41">
      <c r="A126" t="s">
        <v>161</v>
      </c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</row>
    <row r="127" spans="1:41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</row>
    <row r="128" spans="1:41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</row>
    <row r="129" spans="1:41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</row>
    <row r="130" spans="1:41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</row>
    <row r="131" spans="1:41"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</row>
    <row r="132" spans="1:41"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</row>
    <row r="133" spans="1:41"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</row>
    <row r="134" spans="1:41" ht="17" thickBot="1">
      <c r="C134" s="131" t="s">
        <v>102</v>
      </c>
      <c r="D134" s="132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2"/>
      <c r="P134" s="132"/>
      <c r="Q134" s="132"/>
      <c r="R134" s="133"/>
      <c r="S134" s="131" t="s">
        <v>182</v>
      </c>
      <c r="T134" s="132"/>
      <c r="U134" s="132"/>
      <c r="V134" s="132"/>
      <c r="W134" s="132"/>
      <c r="X134" s="132"/>
      <c r="Y134" s="132"/>
      <c r="Z134" s="132"/>
      <c r="AA134" s="132"/>
      <c r="AB134" s="132"/>
      <c r="AC134" s="132"/>
      <c r="AD134" s="132"/>
      <c r="AE134" s="132"/>
      <c r="AF134" s="132"/>
      <c r="AG134" s="132"/>
      <c r="AH134" s="132"/>
      <c r="AI134" s="133"/>
      <c r="AJ134" s="12"/>
      <c r="AK134" s="12"/>
      <c r="AL134" s="12"/>
      <c r="AM134" s="12"/>
      <c r="AN134" s="12"/>
      <c r="AO134" s="12"/>
    </row>
    <row r="135" spans="1:41">
      <c r="A135" s="10" t="s">
        <v>37</v>
      </c>
      <c r="B135" s="10"/>
      <c r="C135" s="35" t="s">
        <v>18</v>
      </c>
      <c r="D135" s="35" t="s">
        <v>19</v>
      </c>
      <c r="E135" s="35" t="s">
        <v>20</v>
      </c>
      <c r="F135" s="35" t="s">
        <v>21</v>
      </c>
      <c r="G135" s="35" t="s">
        <v>22</v>
      </c>
      <c r="H135" s="35" t="s">
        <v>23</v>
      </c>
      <c r="I135" s="35" t="s">
        <v>24</v>
      </c>
      <c r="J135" s="35" t="s">
        <v>25</v>
      </c>
      <c r="K135" s="35" t="s">
        <v>26</v>
      </c>
      <c r="L135" s="35" t="s">
        <v>27</v>
      </c>
      <c r="M135" s="35" t="s">
        <v>28</v>
      </c>
      <c r="N135" s="35" t="s">
        <v>29</v>
      </c>
      <c r="O135" s="35" t="s">
        <v>30</v>
      </c>
      <c r="P135" s="35" t="s">
        <v>31</v>
      </c>
      <c r="Q135" s="35" t="s">
        <v>83</v>
      </c>
      <c r="R135" s="35" t="s">
        <v>85</v>
      </c>
      <c r="S135" s="35" t="s">
        <v>86</v>
      </c>
      <c r="T135" s="35" t="s">
        <v>87</v>
      </c>
      <c r="U135" s="35" t="s">
        <v>88</v>
      </c>
      <c r="V135" s="35" t="s">
        <v>89</v>
      </c>
      <c r="W135" s="35" t="s">
        <v>97</v>
      </c>
      <c r="X135" s="35" t="s">
        <v>103</v>
      </c>
      <c r="Y135" s="35" t="s">
        <v>183</v>
      </c>
      <c r="Z135" s="35" t="s">
        <v>191</v>
      </c>
      <c r="AA135" s="35" t="s">
        <v>195</v>
      </c>
      <c r="AB135" s="35" t="s">
        <v>211</v>
      </c>
      <c r="AC135" s="35" t="s">
        <v>213</v>
      </c>
      <c r="AD135" s="35" t="s">
        <v>214</v>
      </c>
      <c r="AE135" s="35" t="s">
        <v>217</v>
      </c>
      <c r="AF135" s="35" t="s">
        <v>220</v>
      </c>
      <c r="AG135" s="35" t="s">
        <v>222</v>
      </c>
      <c r="AH135" s="35" t="s">
        <v>223</v>
      </c>
      <c r="AI135" s="35" t="s">
        <v>226</v>
      </c>
      <c r="AJ135" s="12"/>
      <c r="AK135" s="12"/>
      <c r="AL135" s="12"/>
      <c r="AM135" s="12"/>
      <c r="AN135" s="12"/>
      <c r="AO135" s="12"/>
    </row>
    <row r="136" spans="1:41"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</row>
    <row r="137" spans="1:41"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</row>
    <row r="138" spans="1:41"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</row>
    <row r="139" spans="1:41">
      <c r="A139" t="s">
        <v>71</v>
      </c>
      <c r="C139" s="12">
        <f>'Financial Model'!AF48</f>
        <v>1102</v>
      </c>
      <c r="D139" s="12">
        <f>'Financial Model'!AG48</f>
        <v>1177.5</v>
      </c>
      <c r="E139" s="12">
        <f>'Financial Model'!AH48</f>
        <v>1180.5999999999999</v>
      </c>
      <c r="F139" s="12">
        <f>'Financial Model'!AI48</f>
        <v>1256.4000000000001</v>
      </c>
      <c r="G139" s="12">
        <f>'Financial Model'!AJ48</f>
        <v>1210</v>
      </c>
      <c r="H139" s="12">
        <f>'Financial Model'!AK48</f>
        <v>1346.4</v>
      </c>
      <c r="I139" s="12">
        <f>'Financial Model'!AL48</f>
        <v>1426.8</v>
      </c>
      <c r="J139" s="12">
        <f>'Financial Model'!AM48</f>
        <v>1436.6</v>
      </c>
      <c r="K139" s="12">
        <f>'Financial Model'!AN48</f>
        <v>1330.6</v>
      </c>
      <c r="L139" s="12">
        <f>'Financial Model'!AO48</f>
        <v>1277.7</v>
      </c>
      <c r="M139" s="12">
        <f>'Financial Model'!AP48</f>
        <v>1275.2</v>
      </c>
      <c r="N139" s="12">
        <f>'Financial Model'!AQ48</f>
        <v>1289.5</v>
      </c>
      <c r="O139" s="12">
        <f>'Financial Model'!AR48</f>
        <v>1417.5</v>
      </c>
      <c r="P139" s="12">
        <f>'Financial Model'!AS48</f>
        <v>1532.8</v>
      </c>
      <c r="Q139" s="12">
        <f>'Financial Model'!AT48</f>
        <v>1676.7</v>
      </c>
      <c r="R139" s="12">
        <f>'Financial Model'!AU48</f>
        <v>1762.5</v>
      </c>
      <c r="S139" s="12">
        <f>'Financial Model'!BA48</f>
        <v>157.4</v>
      </c>
      <c r="T139" s="12">
        <f>'Financial Model'!BB48</f>
        <v>172.8</v>
      </c>
      <c r="U139" s="12">
        <f>'Financial Model'!BC48</f>
        <v>170</v>
      </c>
      <c r="V139" s="12">
        <f>'Financial Model'!BD48</f>
        <v>157.5</v>
      </c>
      <c r="W139" s="12">
        <f>'Financial Model'!BE48</f>
        <v>170.2</v>
      </c>
      <c r="X139" s="12">
        <f>'Financial Model'!BF48</f>
        <v>186.3</v>
      </c>
      <c r="Y139" s="12">
        <f>'Financial Model'!BG48</f>
        <v>200.3</v>
      </c>
      <c r="Z139" s="12">
        <f>'Financial Model'!BH48</f>
        <v>220.6</v>
      </c>
      <c r="AA139" s="12">
        <f>'Financial Model'!BI48</f>
        <v>221.9</v>
      </c>
      <c r="AB139" s="12">
        <f>'Financial Model'!BJ48</f>
        <v>236.8</v>
      </c>
      <c r="AC139" s="12">
        <f>'Financial Model'!BK48</f>
        <v>237.6</v>
      </c>
      <c r="AD139" s="12">
        <f>'Financial Model'!BL48</f>
        <v>251.9</v>
      </c>
      <c r="AE139" s="12">
        <f>'Financial Model'!BM48</f>
        <v>248.2</v>
      </c>
      <c r="AF139" s="12">
        <f>'Financial Model'!BN48</f>
        <v>271.5</v>
      </c>
      <c r="AG139" s="12">
        <f>'Financial Model'!BO48</f>
        <v>280.10000000000002</v>
      </c>
      <c r="AH139" s="12">
        <f>'Financial Model'!BP48</f>
        <v>306.8</v>
      </c>
      <c r="AI139" s="12">
        <f>'Financial Model'!BQ48</f>
        <v>293.7</v>
      </c>
      <c r="AJ139" s="12"/>
      <c r="AK139" s="12"/>
      <c r="AL139" s="12"/>
      <c r="AM139" s="12"/>
      <c r="AN139" s="12"/>
      <c r="AO139" s="12"/>
    </row>
    <row r="140" spans="1:41">
      <c r="A140" t="s">
        <v>108</v>
      </c>
      <c r="C140" s="12">
        <f>'Financial Model'!AF54</f>
        <v>806.3</v>
      </c>
      <c r="D140" s="12">
        <f>'Financial Model'!AG54</f>
        <v>851.1</v>
      </c>
      <c r="E140" s="12">
        <f>'Financial Model'!AH54</f>
        <v>859</v>
      </c>
      <c r="F140" s="12">
        <f>'Financial Model'!AI54</f>
        <v>903</v>
      </c>
      <c r="G140" s="12">
        <f>'Financial Model'!AJ54</f>
        <v>864.3</v>
      </c>
      <c r="H140" s="12">
        <f>'Financial Model'!AK54</f>
        <v>968</v>
      </c>
      <c r="I140" s="12">
        <f>'Financial Model'!AL54</f>
        <v>1009.5</v>
      </c>
      <c r="J140" s="12">
        <f>'Financial Model'!AM54</f>
        <v>1018.1</v>
      </c>
      <c r="K140" s="12">
        <f>'Financial Model'!AN54</f>
        <v>899.1</v>
      </c>
      <c r="L140" s="12">
        <f>'Financial Model'!AO54</f>
        <v>858.9</v>
      </c>
      <c r="M140" s="12">
        <f>'Financial Model'!AP54</f>
        <v>830.8</v>
      </c>
      <c r="N140" s="12">
        <f>'Financial Model'!AQ54</f>
        <v>838.8</v>
      </c>
      <c r="O140" s="12">
        <f>'Financial Model'!AR54</f>
        <v>943.9</v>
      </c>
      <c r="P140" s="12">
        <f>'Financial Model'!AS54</f>
        <v>958.5</v>
      </c>
      <c r="Q140" s="12">
        <f>'Financial Model'!AT54</f>
        <v>1085.8</v>
      </c>
      <c r="R140" s="12">
        <f>'Financial Model'!AU54</f>
        <v>1112.7</v>
      </c>
      <c r="S140" s="12">
        <f>'Financial Model'!BA54</f>
        <v>102.4</v>
      </c>
      <c r="T140" s="12">
        <f>'Financial Model'!BB54</f>
        <v>115.7</v>
      </c>
      <c r="U140" s="12">
        <f>'Financial Model'!BC54</f>
        <v>109.9</v>
      </c>
      <c r="V140" s="12">
        <f>'Financial Model'!BD54</f>
        <v>97.7</v>
      </c>
      <c r="W140" s="12">
        <f>'Financial Model'!BE54</f>
        <v>107.1</v>
      </c>
      <c r="X140" s="12">
        <f>'Financial Model'!BF54</f>
        <v>118.8</v>
      </c>
      <c r="Y140" s="12">
        <f>'Financial Model'!BG54</f>
        <v>133.80000000000001</v>
      </c>
      <c r="Z140" s="12">
        <f>'Financial Model'!BH54</f>
        <v>144.80000000000001</v>
      </c>
      <c r="AA140" s="12">
        <f>'Financial Model'!BI54</f>
        <v>147.5</v>
      </c>
      <c r="AB140" s="12">
        <f>'Financial Model'!BJ54</f>
        <v>162.5</v>
      </c>
      <c r="AC140" s="12">
        <f>'Financial Model'!BK54</f>
        <v>156.6</v>
      </c>
      <c r="AD140" s="12">
        <f>'Financial Model'!BL54</f>
        <v>165.2</v>
      </c>
      <c r="AE140" s="12">
        <f>'Financial Model'!BM54</f>
        <v>164</v>
      </c>
      <c r="AF140" s="12">
        <f>'Financial Model'!BN54</f>
        <v>176.8</v>
      </c>
      <c r="AG140" s="12">
        <f>'Financial Model'!BO54</f>
        <v>178.7</v>
      </c>
      <c r="AH140" s="12">
        <f>'Financial Model'!BP54</f>
        <v>200.3</v>
      </c>
      <c r="AI140" s="12">
        <f>'Financial Model'!BQ54</f>
        <v>187.9</v>
      </c>
      <c r="AJ140" s="12"/>
      <c r="AK140" s="12"/>
      <c r="AL140" s="12"/>
      <c r="AM140" s="12"/>
      <c r="AN140" s="12"/>
      <c r="AO140" s="12"/>
    </row>
    <row r="141" spans="1:41">
      <c r="A141" t="s">
        <v>109</v>
      </c>
      <c r="C141" s="12">
        <f>C142</f>
        <v>301.5</v>
      </c>
      <c r="D141" s="12">
        <f t="shared" ref="D141:S141" si="24">D142</f>
        <v>274.39999999999998</v>
      </c>
      <c r="E141" s="12">
        <f t="shared" si="24"/>
        <v>285.10000000000002</v>
      </c>
      <c r="F141" s="12">
        <f t="shared" si="24"/>
        <v>288.8</v>
      </c>
      <c r="G141" s="12">
        <f t="shared" si="24"/>
        <v>282.7</v>
      </c>
      <c r="H141" s="12">
        <f t="shared" si="24"/>
        <v>379.6</v>
      </c>
      <c r="I141" s="12">
        <f t="shared" si="24"/>
        <v>423.5</v>
      </c>
      <c r="J141" s="12">
        <f t="shared" si="24"/>
        <v>419.4</v>
      </c>
      <c r="K141" s="12">
        <f t="shared" si="24"/>
        <v>345.79999999999995</v>
      </c>
      <c r="L141" s="12">
        <f t="shared" si="24"/>
        <v>287.39999999999998</v>
      </c>
      <c r="M141" s="12">
        <f t="shared" si="24"/>
        <v>304.2</v>
      </c>
      <c r="N141" s="12">
        <f t="shared" si="24"/>
        <v>292.3</v>
      </c>
      <c r="O141" s="12">
        <f t="shared" si="24"/>
        <v>352.90000000000003</v>
      </c>
      <c r="P141" s="12">
        <f t="shared" si="24"/>
        <v>304.2</v>
      </c>
      <c r="Q141" s="12">
        <f t="shared" si="24"/>
        <v>416.6</v>
      </c>
      <c r="R141" s="12">
        <f t="shared" si="24"/>
        <v>410.5</v>
      </c>
      <c r="S141" s="12">
        <f t="shared" si="24"/>
        <v>35.799999999999997</v>
      </c>
      <c r="T141" s="12">
        <f t="shared" ref="T141" si="25">T142</f>
        <v>46.599999999999994</v>
      </c>
      <c r="U141" s="12">
        <f t="shared" ref="U141" si="26">U142</f>
        <v>41</v>
      </c>
      <c r="V141" s="12">
        <f t="shared" ref="V141" si="27">V142</f>
        <v>30.4</v>
      </c>
      <c r="W141" s="12">
        <f t="shared" ref="W141:AI141" si="28">W142</f>
        <v>33.400000000000006</v>
      </c>
      <c r="X141" s="12">
        <f t="shared" si="28"/>
        <v>39.299999999999997</v>
      </c>
      <c r="Y141" s="12">
        <f t="shared" si="28"/>
        <v>48.599999999999994</v>
      </c>
      <c r="Z141" s="12">
        <f t="shared" si="28"/>
        <v>51.1</v>
      </c>
      <c r="AA141" s="12">
        <f t="shared" si="28"/>
        <v>54.3</v>
      </c>
      <c r="AB141" s="12">
        <f t="shared" si="28"/>
        <v>67.599999999999994</v>
      </c>
      <c r="AC141" s="12">
        <f t="shared" si="28"/>
        <v>68.900000000000006</v>
      </c>
      <c r="AD141" s="12">
        <f t="shared" si="28"/>
        <v>71.900000000000006</v>
      </c>
      <c r="AE141" s="12">
        <f t="shared" si="28"/>
        <v>71.5</v>
      </c>
      <c r="AF141" s="12">
        <f t="shared" si="28"/>
        <v>77.699999999999989</v>
      </c>
      <c r="AG141" s="12">
        <f t="shared" si="28"/>
        <v>80.3</v>
      </c>
      <c r="AH141" s="12">
        <f t="shared" si="28"/>
        <v>86.4</v>
      </c>
      <c r="AI141" s="12">
        <f t="shared" si="28"/>
        <v>77.7</v>
      </c>
      <c r="AJ141" s="12"/>
      <c r="AK141" s="12"/>
      <c r="AL141" s="12"/>
      <c r="AM141" s="12"/>
      <c r="AN141" s="12"/>
      <c r="AO141" s="12"/>
    </row>
    <row r="142" spans="1:41">
      <c r="A142" t="s">
        <v>110</v>
      </c>
      <c r="C142" s="12">
        <f>'Financial Model'!AF66</f>
        <v>301.5</v>
      </c>
      <c r="D142" s="12">
        <f>'Financial Model'!AG66</f>
        <v>274.39999999999998</v>
      </c>
      <c r="E142" s="12">
        <f>'Financial Model'!AH66</f>
        <v>285.10000000000002</v>
      </c>
      <c r="F142" s="12">
        <f>'Financial Model'!AI66</f>
        <v>288.8</v>
      </c>
      <c r="G142" s="12">
        <f>'Financial Model'!AJ66</f>
        <v>282.7</v>
      </c>
      <c r="H142" s="12">
        <f>'Financial Model'!AK66</f>
        <v>379.6</v>
      </c>
      <c r="I142" s="12">
        <f>'Financial Model'!AL66</f>
        <v>423.5</v>
      </c>
      <c r="J142" s="12">
        <f>'Financial Model'!AM66</f>
        <v>419.4</v>
      </c>
      <c r="K142" s="12">
        <f>'Financial Model'!AN66</f>
        <v>345.79999999999995</v>
      </c>
      <c r="L142" s="12">
        <f>'Financial Model'!AO66</f>
        <v>287.39999999999998</v>
      </c>
      <c r="M142" s="12">
        <f>'Financial Model'!AP66</f>
        <v>304.2</v>
      </c>
      <c r="N142" s="12">
        <f>'Financial Model'!AQ66</f>
        <v>292.3</v>
      </c>
      <c r="O142" s="12">
        <f>'Financial Model'!AR66</f>
        <v>352.90000000000003</v>
      </c>
      <c r="P142" s="12">
        <f>'Financial Model'!AS66</f>
        <v>304.2</v>
      </c>
      <c r="Q142" s="12">
        <f>'Financial Model'!AT66</f>
        <v>416.6</v>
      </c>
      <c r="R142" s="12">
        <f>'Financial Model'!AU66</f>
        <v>410.5</v>
      </c>
      <c r="S142" s="12">
        <f>'Financial Model'!BA66</f>
        <v>35.799999999999997</v>
      </c>
      <c r="T142" s="12">
        <f>'Financial Model'!BB66</f>
        <v>46.599999999999994</v>
      </c>
      <c r="U142" s="12">
        <f>'Financial Model'!BC66</f>
        <v>41</v>
      </c>
      <c r="V142" s="12">
        <f>'Financial Model'!BD66</f>
        <v>30.4</v>
      </c>
      <c r="W142" s="12">
        <f>'Financial Model'!BE66</f>
        <v>33.400000000000006</v>
      </c>
      <c r="X142" s="12">
        <f>'Financial Model'!BF66</f>
        <v>39.299999999999997</v>
      </c>
      <c r="Y142" s="12">
        <f>'Financial Model'!BG66</f>
        <v>48.599999999999994</v>
      </c>
      <c r="Z142" s="12">
        <f>'Financial Model'!BH66</f>
        <v>51.1</v>
      </c>
      <c r="AA142" s="12">
        <f>'Financial Model'!BI66</f>
        <v>54.3</v>
      </c>
      <c r="AB142" s="12">
        <f>'Financial Model'!BJ66</f>
        <v>67.599999999999994</v>
      </c>
      <c r="AC142" s="12">
        <f>'Financial Model'!BK66</f>
        <v>68.900000000000006</v>
      </c>
      <c r="AD142" s="12">
        <f>'Financial Model'!BL66</f>
        <v>71.900000000000006</v>
      </c>
      <c r="AE142" s="12">
        <f>'Financial Model'!BM66</f>
        <v>71.5</v>
      </c>
      <c r="AF142" s="12">
        <f>'Financial Model'!BN66</f>
        <v>77.699999999999989</v>
      </c>
      <c r="AG142" s="12">
        <f>'Financial Model'!BO66</f>
        <v>80.3</v>
      </c>
      <c r="AH142" s="12">
        <f>'Financial Model'!BP66</f>
        <v>86.4</v>
      </c>
      <c r="AI142" s="12">
        <f>'Financial Model'!BQ66</f>
        <v>77.7</v>
      </c>
      <c r="AJ142" s="12"/>
      <c r="AK142" s="12"/>
      <c r="AL142" s="12"/>
      <c r="AM142" s="12"/>
      <c r="AN142" s="12"/>
      <c r="AO142" s="12"/>
    </row>
    <row r="143" spans="1:41">
      <c r="A143" t="s">
        <v>70</v>
      </c>
      <c r="C143" s="12">
        <f>'Financial Model'!AF72</f>
        <v>240.9</v>
      </c>
      <c r="D143" s="12">
        <f>'Financial Model'!AG72</f>
        <v>206.9</v>
      </c>
      <c r="E143" s="12">
        <f>'Financial Model'!AH72</f>
        <v>216</v>
      </c>
      <c r="F143" s="12">
        <f>'Financial Model'!AI72</f>
        <v>218.4</v>
      </c>
      <c r="G143" s="12">
        <f>'Financial Model'!AJ72</f>
        <v>211.4</v>
      </c>
      <c r="H143" s="12">
        <f>'Financial Model'!AK72</f>
        <v>300.7</v>
      </c>
      <c r="I143" s="12">
        <f>'Financial Model'!AL72</f>
        <v>340.2</v>
      </c>
      <c r="J143" s="12">
        <f>'Financial Model'!AM72</f>
        <v>341.5</v>
      </c>
      <c r="K143" s="12">
        <f>'Financial Model'!AN72</f>
        <v>255.2</v>
      </c>
      <c r="L143" s="12">
        <f>'Financial Model'!AO72</f>
        <v>196.9</v>
      </c>
      <c r="M143" s="12">
        <f>'Financial Model'!AP72</f>
        <v>212.5</v>
      </c>
      <c r="N143" s="12">
        <f>'Financial Model'!AQ72</f>
        <v>200.5</v>
      </c>
      <c r="O143" s="12">
        <f>'Financial Model'!AR72</f>
        <v>260.60000000000002</v>
      </c>
      <c r="P143" s="12">
        <f>'Financial Model'!AS72</f>
        <v>217.7</v>
      </c>
      <c r="Q143" s="12">
        <f>'Financial Model'!AT72</f>
        <v>329.1</v>
      </c>
      <c r="R143" s="12">
        <f>'Financial Model'!AU72</f>
        <v>317.8</v>
      </c>
      <c r="S143" s="12">
        <f>'Financial Model'!BA72</f>
        <v>27.3</v>
      </c>
      <c r="T143" s="12">
        <f>'Financial Model'!BB72</f>
        <v>37.799999999999997</v>
      </c>
      <c r="U143" s="12">
        <f>'Financial Model'!BC72</f>
        <v>31.7</v>
      </c>
      <c r="V143" s="12">
        <f>'Financial Model'!BD72</f>
        <v>20.8</v>
      </c>
      <c r="W143" s="12">
        <f>'Financial Model'!BE72</f>
        <v>23.6</v>
      </c>
      <c r="X143" s="12">
        <f>'Financial Model'!BF72</f>
        <v>29.2</v>
      </c>
      <c r="Y143" s="12">
        <f>'Financial Model'!BG72</f>
        <v>38.4</v>
      </c>
      <c r="Z143" s="12">
        <f>'Financial Model'!BH72</f>
        <v>40</v>
      </c>
      <c r="AA143" s="12">
        <f>'Financial Model'!BI72</f>
        <v>43</v>
      </c>
      <c r="AB143" s="12">
        <f>'Financial Model'!BJ72</f>
        <v>54.5</v>
      </c>
      <c r="AC143" s="12">
        <f>'Financial Model'!BK72</f>
        <v>56</v>
      </c>
      <c r="AD143" s="12">
        <f>'Financial Model'!BL72</f>
        <v>57</v>
      </c>
      <c r="AE143" s="12">
        <f>'Financial Model'!BM72</f>
        <v>57.9</v>
      </c>
      <c r="AF143" s="12">
        <f>'Financial Model'!BN72</f>
        <v>64.099999999999994</v>
      </c>
      <c r="AG143" s="12">
        <f>'Financial Model'!BO72</f>
        <v>64.5</v>
      </c>
      <c r="AH143" s="12">
        <f>'Financial Model'!BP72</f>
        <v>70.2</v>
      </c>
      <c r="AI143" s="12">
        <f>'Financial Model'!BQ72</f>
        <v>64</v>
      </c>
      <c r="AJ143" s="12"/>
      <c r="AK143" s="12"/>
      <c r="AL143" s="12"/>
      <c r="AM143" s="12"/>
      <c r="AN143" s="12"/>
      <c r="AO143" s="12"/>
    </row>
    <row r="144" spans="1:41">
      <c r="A144" t="s">
        <v>47</v>
      </c>
      <c r="C144" s="12">
        <f>'Financial Model'!AF76</f>
        <v>230.4</v>
      </c>
      <c r="D144" s="12">
        <f>'Financial Model'!AG76</f>
        <v>196.6</v>
      </c>
      <c r="E144" s="12">
        <f>'Financial Model'!AH76</f>
        <v>206.3</v>
      </c>
      <c r="F144" s="12">
        <f>'Financial Model'!AI76</f>
        <v>209.6</v>
      </c>
      <c r="G144" s="12">
        <f>'Financial Model'!AJ76</f>
        <v>201.4</v>
      </c>
      <c r="H144" s="12">
        <f>'Financial Model'!AK76</f>
        <v>291.5</v>
      </c>
      <c r="I144" s="12">
        <f>'Financial Model'!AL76</f>
        <v>330.7</v>
      </c>
      <c r="J144" s="12">
        <f>'Financial Model'!AM76</f>
        <v>328.8</v>
      </c>
      <c r="K144" s="12">
        <f>'Financial Model'!AN76</f>
        <v>244.8</v>
      </c>
      <c r="L144" s="12">
        <f>'Financial Model'!AO76</f>
        <v>182.1</v>
      </c>
      <c r="M144" s="12">
        <f>'Financial Model'!AP76</f>
        <v>197</v>
      </c>
      <c r="N144" s="12">
        <f>'Financial Model'!AQ76</f>
        <v>187</v>
      </c>
      <c r="O144" s="12">
        <f>'Financial Model'!AR76</f>
        <v>241.8</v>
      </c>
      <c r="P144" s="12">
        <f>'Financial Model'!AS76</f>
        <v>206.7</v>
      </c>
      <c r="Q144" s="12">
        <f>'Financial Model'!AT76</f>
        <v>314</v>
      </c>
      <c r="R144" s="12">
        <f>'Financial Model'!AU76</f>
        <v>306.3</v>
      </c>
      <c r="S144" s="12">
        <f>'Financial Model'!BA76</f>
        <v>26</v>
      </c>
      <c r="T144" s="12">
        <f>'Financial Model'!BB76</f>
        <v>36.5</v>
      </c>
      <c r="U144" s="12">
        <f>'Financial Model'!BC76</f>
        <v>30.4</v>
      </c>
      <c r="V144" s="12">
        <f>'Financial Model'!BD76</f>
        <v>19.100000000000001</v>
      </c>
      <c r="W144" s="12">
        <f>'Financial Model'!BE76</f>
        <v>22.3</v>
      </c>
      <c r="X144" s="12">
        <f>'Financial Model'!BF76</f>
        <v>31.4</v>
      </c>
      <c r="Y144" s="12">
        <f>'Financial Model'!BG76</f>
        <v>35.1</v>
      </c>
      <c r="Z144" s="12">
        <f>'Financial Model'!BH76</f>
        <v>35.799999999999997</v>
      </c>
      <c r="AA144" s="12">
        <f>'Financial Model'!BI76</f>
        <v>40.9</v>
      </c>
      <c r="AB144" s="12">
        <f>'Financial Model'!BJ76</f>
        <v>52.1</v>
      </c>
      <c r="AC144" s="12">
        <f>'Financial Model'!BK76</f>
        <v>50.8</v>
      </c>
      <c r="AD144" s="12">
        <f>'Financial Model'!BL76</f>
        <v>50.9</v>
      </c>
      <c r="AE144" s="12">
        <f>'Financial Model'!BM76</f>
        <v>54.5</v>
      </c>
      <c r="AF144" s="12">
        <f>'Financial Model'!BN76</f>
        <v>57.1</v>
      </c>
      <c r="AG144" s="12">
        <f>'Financial Model'!BO76</f>
        <v>56.6</v>
      </c>
      <c r="AH144" s="12">
        <f>'Financial Model'!BP76</f>
        <v>65.400000000000006</v>
      </c>
      <c r="AI144" s="12">
        <f>'Financial Model'!BQ76</f>
        <v>61.8</v>
      </c>
      <c r="AJ144" s="12"/>
      <c r="AK144" s="12"/>
      <c r="AL144" s="12"/>
      <c r="AM144" s="12"/>
      <c r="AN144" s="12"/>
      <c r="AO144" s="12"/>
    </row>
    <row r="145" spans="1:41">
      <c r="A145" t="s">
        <v>111</v>
      </c>
      <c r="C145" s="12">
        <f>'Financial Model'!AF82</f>
        <v>214.4</v>
      </c>
      <c r="D145" s="12">
        <f>'Financial Model'!AG82</f>
        <v>186.1</v>
      </c>
      <c r="E145" s="12">
        <f>'Financial Model'!AH82</f>
        <v>187</v>
      </c>
      <c r="F145" s="12">
        <f>'Financial Model'!AI82</f>
        <v>198.9</v>
      </c>
      <c r="G145" s="12">
        <f>'Financial Model'!AJ82</f>
        <v>187.9</v>
      </c>
      <c r="H145" s="12">
        <f>'Financial Model'!AK82</f>
        <v>271.39999999999998</v>
      </c>
      <c r="I145" s="12">
        <f>'Financial Model'!AL82</f>
        <v>305.10000000000002</v>
      </c>
      <c r="J145" s="12">
        <f>'Financial Model'!AM82</f>
        <v>313.60000000000002</v>
      </c>
      <c r="K145" s="12">
        <f>'Financial Model'!AN82</f>
        <v>229.3</v>
      </c>
      <c r="L145" s="12">
        <f>'Financial Model'!AO82</f>
        <v>171.6</v>
      </c>
      <c r="M145" s="12">
        <f>'Financial Model'!AP82</f>
        <v>181.8</v>
      </c>
      <c r="N145" s="12">
        <f>'Financial Model'!AQ82</f>
        <v>204.4</v>
      </c>
      <c r="O145" s="12">
        <f>'Financial Model'!AR82</f>
        <v>229.5</v>
      </c>
      <c r="P145" s="12">
        <f>'Financial Model'!AS82</f>
        <v>192.9</v>
      </c>
      <c r="Q145" s="12">
        <f>'Financial Model'!AT82</f>
        <v>290.60000000000002</v>
      </c>
      <c r="R145" s="12">
        <f>'Financial Model'!AU82</f>
        <v>277.8</v>
      </c>
      <c r="S145" s="12">
        <f>'Financial Model'!BA82</f>
        <v>23.7</v>
      </c>
      <c r="T145" s="12">
        <f>'Financial Model'!BB82</f>
        <v>33.4</v>
      </c>
      <c r="U145" s="12">
        <f>'Financial Model'!BC82</f>
        <v>28.099999999999998</v>
      </c>
      <c r="V145" s="12">
        <f>'Financial Model'!BD82</f>
        <v>18.700000000000003</v>
      </c>
      <c r="W145" s="12">
        <f>'Financial Model'!BE82</f>
        <v>20.900000000000002</v>
      </c>
      <c r="X145" s="12">
        <f>'Financial Model'!BF82</f>
        <v>28.599999999999998</v>
      </c>
      <c r="Y145" s="12">
        <f>'Financial Model'!BG82</f>
        <v>32.6</v>
      </c>
      <c r="Z145" s="12">
        <f>'Financial Model'!BH82</f>
        <v>32.699999999999996</v>
      </c>
      <c r="AA145" s="12">
        <f>'Financial Model'!BI82</f>
        <v>36.6</v>
      </c>
      <c r="AB145" s="12">
        <f>'Financial Model'!BJ82</f>
        <v>46.9</v>
      </c>
      <c r="AC145" s="12">
        <f>'Financial Model'!BK82</f>
        <v>46.199999999999996</v>
      </c>
      <c r="AD145" s="12">
        <f>'Financial Model'!BL82</f>
        <v>43.3</v>
      </c>
      <c r="AE145" s="12">
        <f>'Financial Model'!BM82</f>
        <v>42.8</v>
      </c>
      <c r="AF145" s="12">
        <f>'Financial Model'!BN82</f>
        <v>44.400000000000006</v>
      </c>
      <c r="AG145" s="12">
        <f>'Financial Model'!BO82</f>
        <v>43.400000000000006</v>
      </c>
      <c r="AH145" s="12">
        <f>'Financial Model'!BP82</f>
        <v>53.100000000000009</v>
      </c>
      <c r="AI145" s="12">
        <f>'Financial Model'!BQ82</f>
        <v>48.4</v>
      </c>
      <c r="AJ145" s="12"/>
      <c r="AK145" s="12"/>
      <c r="AL145" s="12"/>
      <c r="AM145" s="12"/>
      <c r="AN145" s="12"/>
      <c r="AO145" s="12"/>
    </row>
    <row r="146" spans="1:41">
      <c r="A146" t="s">
        <v>112</v>
      </c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</row>
    <row r="147" spans="1:41"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</row>
    <row r="148" spans="1:41">
      <c r="A148" s="31" t="s">
        <v>113</v>
      </c>
      <c r="C148" s="32">
        <f>C141/C139</f>
        <v>0.27359346642468241</v>
      </c>
      <c r="D148" s="32">
        <f t="shared" ref="D148:N148" si="29">D141/D139</f>
        <v>0.23303609341825901</v>
      </c>
      <c r="E148" s="32">
        <f t="shared" si="29"/>
        <v>0.24148737929866174</v>
      </c>
      <c r="F148" s="32">
        <f t="shared" si="29"/>
        <v>0.22986310092327283</v>
      </c>
      <c r="G148" s="32">
        <f t="shared" si="29"/>
        <v>0.23363636363636361</v>
      </c>
      <c r="H148" s="32">
        <f t="shared" si="29"/>
        <v>0.2819370172311349</v>
      </c>
      <c r="I148" s="32">
        <f t="shared" si="29"/>
        <v>0.29681805438744041</v>
      </c>
      <c r="J148" s="32">
        <f t="shared" si="29"/>
        <v>0.29193930112766253</v>
      </c>
      <c r="K148" s="32">
        <f t="shared" si="29"/>
        <v>0.25988275965729746</v>
      </c>
      <c r="L148" s="32">
        <f t="shared" si="29"/>
        <v>0.22493543085231271</v>
      </c>
      <c r="M148" s="32">
        <f t="shared" si="29"/>
        <v>0.23855081555834376</v>
      </c>
      <c r="N148" s="32">
        <f t="shared" si="29"/>
        <v>0.22667700659170223</v>
      </c>
      <c r="O148" s="32">
        <f t="shared" ref="O148:W148" si="30">O141/O139</f>
        <v>0.24895943562610232</v>
      </c>
      <c r="P148" s="32">
        <f t="shared" si="30"/>
        <v>0.19846033402922755</v>
      </c>
      <c r="Q148" s="32">
        <f t="shared" si="30"/>
        <v>0.24846424524363334</v>
      </c>
      <c r="R148" s="32">
        <f t="shared" si="30"/>
        <v>0.23290780141843972</v>
      </c>
      <c r="S148" s="32">
        <f t="shared" si="30"/>
        <v>0.22744599745870392</v>
      </c>
      <c r="T148" s="32">
        <f t="shared" si="30"/>
        <v>0.26967592592592587</v>
      </c>
      <c r="U148" s="32">
        <f t="shared" si="30"/>
        <v>0.2411764705882353</v>
      </c>
      <c r="V148" s="32">
        <f t="shared" si="30"/>
        <v>0.193015873015873</v>
      </c>
      <c r="W148" s="32">
        <f t="shared" si="30"/>
        <v>0.19623971797884845</v>
      </c>
      <c r="X148" s="32">
        <f t="shared" ref="X148:Y148" si="31">X141/X139</f>
        <v>0.21095008051529787</v>
      </c>
      <c r="Y148" s="32">
        <f t="shared" si="31"/>
        <v>0.2426360459311033</v>
      </c>
      <c r="Z148" s="32">
        <f t="shared" ref="Z148:AA148" si="32">Z141/Z139</f>
        <v>0.23164097914777879</v>
      </c>
      <c r="AA148" s="32">
        <f t="shared" si="32"/>
        <v>0.24470482199188823</v>
      </c>
      <c r="AB148" s="32">
        <f t="shared" ref="AB148:AC148" si="33">AB141/AB139</f>
        <v>0.28547297297297292</v>
      </c>
      <c r="AC148" s="32">
        <f t="shared" si="33"/>
        <v>0.28998316498316501</v>
      </c>
      <c r="AD148" s="32">
        <f t="shared" ref="AD148:AE148" si="34">AD141/AD139</f>
        <v>0.28543072647876144</v>
      </c>
      <c r="AE148" s="32">
        <f t="shared" si="34"/>
        <v>0.28807413376309426</v>
      </c>
      <c r="AF148" s="32">
        <f t="shared" ref="AF148:AG148" si="35">AF141/AF139</f>
        <v>0.28618784530386737</v>
      </c>
      <c r="AG148" s="32">
        <f t="shared" si="35"/>
        <v>0.28668332738307745</v>
      </c>
      <c r="AH148" s="32">
        <f t="shared" ref="AH148:AI148" si="36">AH141/AH139</f>
        <v>0.2816166883963494</v>
      </c>
      <c r="AI148" s="32">
        <f t="shared" si="36"/>
        <v>0.26455566905005107</v>
      </c>
      <c r="AJ148" s="12"/>
      <c r="AK148" s="12"/>
      <c r="AL148" s="12"/>
      <c r="AM148" s="12"/>
      <c r="AN148" s="12"/>
      <c r="AO148" s="12"/>
    </row>
    <row r="149" spans="1:41">
      <c r="A149" s="31" t="s">
        <v>114</v>
      </c>
      <c r="C149" s="32">
        <f>C145/C139</f>
        <v>0.19455535390199638</v>
      </c>
      <c r="D149" s="32">
        <f t="shared" ref="D149:N149" si="37">D145/D139</f>
        <v>0.15804670912951166</v>
      </c>
      <c r="E149" s="32">
        <f t="shared" si="37"/>
        <v>0.1583940369303744</v>
      </c>
      <c r="F149" s="32">
        <f t="shared" si="37"/>
        <v>0.15830945558739254</v>
      </c>
      <c r="G149" s="32">
        <f t="shared" si="37"/>
        <v>0.1552892561983471</v>
      </c>
      <c r="H149" s="32">
        <f t="shared" si="37"/>
        <v>0.201574569221628</v>
      </c>
      <c r="I149" s="32">
        <f t="shared" si="37"/>
        <v>0.21383515559293526</v>
      </c>
      <c r="J149" s="32">
        <f t="shared" si="37"/>
        <v>0.21829319225950164</v>
      </c>
      <c r="K149" s="32">
        <f t="shared" si="37"/>
        <v>0.17232827295956712</v>
      </c>
      <c r="L149" s="32">
        <f t="shared" si="37"/>
        <v>0.13430382718948108</v>
      </c>
      <c r="M149" s="32">
        <f t="shared" si="37"/>
        <v>0.14256587202007528</v>
      </c>
      <c r="N149" s="32">
        <f t="shared" si="37"/>
        <v>0.15851105079488173</v>
      </c>
      <c r="O149" s="32">
        <f t="shared" ref="O149:V149" si="38">O145/O139</f>
        <v>0.16190476190476191</v>
      </c>
      <c r="P149" s="32">
        <f t="shared" si="38"/>
        <v>0.12584812108559501</v>
      </c>
      <c r="Q149" s="32">
        <f t="shared" si="38"/>
        <v>0.1733166338641379</v>
      </c>
      <c r="R149" s="32">
        <f t="shared" si="38"/>
        <v>0.15761702127659574</v>
      </c>
      <c r="S149" s="32">
        <f t="shared" si="38"/>
        <v>0.150571791613723</v>
      </c>
      <c r="T149" s="32">
        <f t="shared" si="38"/>
        <v>0.19328703703703701</v>
      </c>
      <c r="U149" s="32">
        <f t="shared" si="38"/>
        <v>0.16529411764705881</v>
      </c>
      <c r="V149" s="32">
        <f t="shared" si="38"/>
        <v>0.11873015873015874</v>
      </c>
      <c r="W149" s="32">
        <f t="shared" ref="W149:AB149" si="39">W145/W139</f>
        <v>0.12279670975323151</v>
      </c>
      <c r="X149" s="32">
        <f t="shared" si="39"/>
        <v>0.15351583467525495</v>
      </c>
      <c r="Y149" s="32">
        <f t="shared" si="39"/>
        <v>0.16275586620069896</v>
      </c>
      <c r="Z149" s="32">
        <f t="shared" si="39"/>
        <v>0.14823209428830461</v>
      </c>
      <c r="AA149" s="32">
        <f t="shared" si="39"/>
        <v>0.16493916178458765</v>
      </c>
      <c r="AB149" s="32">
        <f t="shared" si="39"/>
        <v>0.19805743243243243</v>
      </c>
      <c r="AC149" s="32">
        <f t="shared" ref="AC149:AD149" si="40">AC145/AC139</f>
        <v>0.19444444444444442</v>
      </c>
      <c r="AD149" s="32">
        <f t="shared" si="40"/>
        <v>0.17189360857483127</v>
      </c>
      <c r="AE149" s="32">
        <f t="shared" ref="AE149:AF149" si="41">AE145/AE139</f>
        <v>0.17244157937147461</v>
      </c>
      <c r="AF149" s="32">
        <f t="shared" si="41"/>
        <v>0.16353591160220995</v>
      </c>
      <c r="AG149" s="32">
        <f t="shared" ref="AG149:AH149" si="42">AG145/AG139</f>
        <v>0.1549446626204927</v>
      </c>
      <c r="AH149" s="32">
        <f t="shared" si="42"/>
        <v>0.1730769230769231</v>
      </c>
      <c r="AI149" s="32">
        <f t="shared" ref="AI149" si="43">AI145/AI139</f>
        <v>0.16479400749063672</v>
      </c>
      <c r="AJ149" s="12"/>
      <c r="AK149" s="12"/>
      <c r="AL149" s="12"/>
      <c r="AM149" s="12"/>
      <c r="AN149" s="12"/>
      <c r="AO149" s="12"/>
    </row>
    <row r="150" spans="1:41"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</row>
    <row r="151" spans="1:41"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</row>
    <row r="152" spans="1:41"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</row>
    <row r="153" spans="1:41">
      <c r="A153" s="33" t="s">
        <v>115</v>
      </c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</row>
    <row r="154" spans="1:41"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</row>
    <row r="155" spans="1:41">
      <c r="A155" t="s">
        <v>116</v>
      </c>
      <c r="C155" s="12">
        <f>C139</f>
        <v>1102</v>
      </c>
      <c r="D155" s="12">
        <f t="shared" ref="D155:Q155" si="44">D139</f>
        <v>1177.5</v>
      </c>
      <c r="E155" s="12">
        <f t="shared" si="44"/>
        <v>1180.5999999999999</v>
      </c>
      <c r="F155" s="12">
        <f t="shared" si="44"/>
        <v>1256.4000000000001</v>
      </c>
      <c r="G155" s="12">
        <f t="shared" si="44"/>
        <v>1210</v>
      </c>
      <c r="H155" s="12">
        <f t="shared" si="44"/>
        <v>1346.4</v>
      </c>
      <c r="I155" s="12">
        <f t="shared" si="44"/>
        <v>1426.8</v>
      </c>
      <c r="J155" s="12">
        <f t="shared" si="44"/>
        <v>1436.6</v>
      </c>
      <c r="K155" s="12">
        <f t="shared" si="44"/>
        <v>1330.6</v>
      </c>
      <c r="L155" s="12">
        <f t="shared" si="44"/>
        <v>1277.7</v>
      </c>
      <c r="M155" s="12">
        <f t="shared" si="44"/>
        <v>1275.2</v>
      </c>
      <c r="N155" s="12">
        <f t="shared" si="44"/>
        <v>1289.5</v>
      </c>
      <c r="O155" s="12">
        <f t="shared" si="44"/>
        <v>1417.5</v>
      </c>
      <c r="P155" s="12">
        <f t="shared" si="44"/>
        <v>1532.8</v>
      </c>
      <c r="Q155" s="12">
        <f t="shared" si="44"/>
        <v>1676.7</v>
      </c>
      <c r="R155" s="12">
        <f>R139</f>
        <v>1762.5</v>
      </c>
      <c r="S155" s="12">
        <f t="shared" ref="S155:W155" si="45">S139</f>
        <v>157.4</v>
      </c>
      <c r="T155" s="12">
        <f t="shared" si="45"/>
        <v>172.8</v>
      </c>
      <c r="U155" s="12">
        <f t="shared" si="45"/>
        <v>170</v>
      </c>
      <c r="V155" s="12">
        <f t="shared" si="45"/>
        <v>157.5</v>
      </c>
      <c r="W155" s="12">
        <f t="shared" si="45"/>
        <v>170.2</v>
      </c>
      <c r="X155" s="12">
        <f t="shared" ref="X155:Y155" si="46">X139</f>
        <v>186.3</v>
      </c>
      <c r="Y155" s="12">
        <f t="shared" si="46"/>
        <v>200.3</v>
      </c>
      <c r="Z155" s="12">
        <f t="shared" ref="Z155:AA155" si="47">Z139</f>
        <v>220.6</v>
      </c>
      <c r="AA155" s="12">
        <f t="shared" si="47"/>
        <v>221.9</v>
      </c>
      <c r="AB155" s="12">
        <f t="shared" ref="AB155:AC155" si="48">AB139</f>
        <v>236.8</v>
      </c>
      <c r="AC155" s="12">
        <f t="shared" si="48"/>
        <v>237.6</v>
      </c>
      <c r="AD155" s="12">
        <f t="shared" ref="AD155:AE155" si="49">AD139</f>
        <v>251.9</v>
      </c>
      <c r="AE155" s="12">
        <f t="shared" si="49"/>
        <v>248.2</v>
      </c>
      <c r="AF155" s="12">
        <f t="shared" ref="AF155:AG155" si="50">AF139</f>
        <v>271.5</v>
      </c>
      <c r="AG155" s="12">
        <f t="shared" si="50"/>
        <v>280.10000000000002</v>
      </c>
      <c r="AH155" s="12">
        <f t="shared" ref="AH155:AI155" si="51">AH139</f>
        <v>306.8</v>
      </c>
      <c r="AI155" s="12">
        <f t="shared" si="51"/>
        <v>293.7</v>
      </c>
      <c r="AJ155" s="12"/>
      <c r="AK155" s="12"/>
      <c r="AL155" s="12"/>
      <c r="AM155" s="12"/>
      <c r="AN155" s="12"/>
      <c r="AO155" s="12"/>
    </row>
    <row r="156" spans="1:41"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</row>
    <row r="157" spans="1:41"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</row>
    <row r="158" spans="1:41">
      <c r="A158" s="33" t="s">
        <v>117</v>
      </c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</row>
    <row r="159" spans="1:41">
      <c r="A159" t="s">
        <v>118</v>
      </c>
      <c r="C159" s="12">
        <f>'Revenue Split'!F11</f>
        <v>250.3</v>
      </c>
      <c r="D159" s="12">
        <f>'Revenue Split'!G11</f>
        <v>255.6</v>
      </c>
      <c r="E159" s="12">
        <f>'Revenue Split'!H11</f>
        <v>275.10000000000002</v>
      </c>
      <c r="F159" s="12">
        <f>'Revenue Split'!I11</f>
        <v>359.3</v>
      </c>
      <c r="G159" s="12">
        <f>'Revenue Split'!J11</f>
        <v>263.5</v>
      </c>
      <c r="H159" s="12">
        <f>'Revenue Split'!K11</f>
        <v>300.2</v>
      </c>
      <c r="I159" s="12">
        <f>'Revenue Split'!L11</f>
        <v>338.9</v>
      </c>
      <c r="J159" s="12">
        <f>'Revenue Split'!M11</f>
        <v>341.4</v>
      </c>
      <c r="K159" s="12">
        <f>'Revenue Split'!N11</f>
        <v>297.8</v>
      </c>
      <c r="L159" s="12">
        <f>'Revenue Split'!O11</f>
        <v>341</v>
      </c>
      <c r="M159" s="12">
        <f>'Revenue Split'!P11</f>
        <v>314.60000000000002</v>
      </c>
      <c r="N159" s="12">
        <f>'Revenue Split'!Q11</f>
        <v>311.60000000000002</v>
      </c>
      <c r="O159" s="12">
        <f>'Revenue Split'!R11</f>
        <v>384.9</v>
      </c>
      <c r="P159" s="12">
        <f>'Revenue Split'!S11</f>
        <v>226.5</v>
      </c>
      <c r="Q159" s="12">
        <f>'Revenue Split'!T11</f>
        <v>352.6</v>
      </c>
      <c r="R159" s="12">
        <f>'Revenue Split'!U11</f>
        <v>459</v>
      </c>
      <c r="S159" s="12">
        <f>'Revenue Split'!AB11</f>
        <v>38.9</v>
      </c>
      <c r="T159" s="12">
        <f>'Revenue Split'!AC11</f>
        <v>50.3</v>
      </c>
      <c r="U159" s="12">
        <f>'Revenue Split'!AD11</f>
        <v>42.7</v>
      </c>
      <c r="V159" s="12">
        <f>'Revenue Split'!AE11</f>
        <v>40.200000000000003</v>
      </c>
      <c r="W159" s="12">
        <f>'Revenue Split'!AF11</f>
        <v>56.5</v>
      </c>
      <c r="X159" s="12">
        <f>'Revenue Split'!AG11</f>
        <v>61.6</v>
      </c>
      <c r="Y159" s="12">
        <f>'Revenue Split'!AH11</f>
        <v>61.9</v>
      </c>
      <c r="Z159" s="12">
        <f>'Revenue Split'!AI11</f>
        <v>70.7</v>
      </c>
      <c r="AA159" s="12">
        <f>'Revenue Split'!AJ11</f>
        <v>67.2</v>
      </c>
      <c r="AB159" s="12">
        <f>'Revenue Split'!AK11</f>
        <v>69.5</v>
      </c>
      <c r="AC159" s="12">
        <f>'Revenue Split'!AL11</f>
        <v>63.3</v>
      </c>
      <c r="AD159" s="12">
        <f>'Revenue Split'!AM11</f>
        <v>67</v>
      </c>
      <c r="AE159" s="12">
        <f>'Revenue Split'!AN11</f>
        <v>65.5</v>
      </c>
      <c r="AF159" s="12">
        <f>'Revenue Split'!AO11</f>
        <v>78.400000000000006</v>
      </c>
      <c r="AG159" s="12">
        <f>'Revenue Split'!AP11</f>
        <v>68.3</v>
      </c>
      <c r="AH159" s="12">
        <f>'Revenue Split'!AQ11</f>
        <v>91.3</v>
      </c>
      <c r="AI159" s="12">
        <f>'Revenue Split'!AR11</f>
        <v>79.7</v>
      </c>
      <c r="AJ159" s="12"/>
      <c r="AK159" s="12"/>
      <c r="AL159" s="12"/>
      <c r="AM159" s="12"/>
      <c r="AN159" s="12"/>
      <c r="AO159" s="12"/>
    </row>
    <row r="160" spans="1:41">
      <c r="A160" t="s">
        <v>119</v>
      </c>
      <c r="C160" s="12">
        <f>'Revenue Split'!F10+'Revenue Split'!F12</f>
        <v>851.69999999999993</v>
      </c>
      <c r="D160" s="12">
        <f>'Revenue Split'!G10+'Revenue Split'!G12</f>
        <v>921.9</v>
      </c>
      <c r="E160" s="12">
        <f>'Revenue Split'!H10+'Revenue Split'!H12</f>
        <v>905.5</v>
      </c>
      <c r="F160" s="12">
        <f>'Revenue Split'!I10+'Revenue Split'!I12</f>
        <v>897.09999999999991</v>
      </c>
      <c r="G160" s="12">
        <f>'Revenue Split'!J10+'Revenue Split'!J12</f>
        <v>946.4</v>
      </c>
      <c r="H160" s="12">
        <f>'Revenue Split'!K10+'Revenue Split'!K12</f>
        <v>1046.2</v>
      </c>
      <c r="I160" s="12">
        <f>'Revenue Split'!L10+'Revenue Split'!L12</f>
        <v>1087.8999999999999</v>
      </c>
      <c r="J160" s="12">
        <f>'Revenue Split'!M10+'Revenue Split'!M12</f>
        <v>1095.2</v>
      </c>
      <c r="K160" s="12">
        <f>'Revenue Split'!N10+'Revenue Split'!N12</f>
        <v>1032.8</v>
      </c>
      <c r="L160" s="12">
        <f>'Revenue Split'!O10+'Revenue Split'!O12</f>
        <v>936.69999999999993</v>
      </c>
      <c r="M160" s="12">
        <f>'Revenue Split'!P10+'Revenue Split'!P12</f>
        <v>960.6</v>
      </c>
      <c r="N160" s="12">
        <f>'Revenue Split'!Q10+'Revenue Split'!Q12</f>
        <v>977.9</v>
      </c>
      <c r="O160" s="12">
        <f>'Revenue Split'!R10+'Revenue Split'!R12</f>
        <v>1032.7</v>
      </c>
      <c r="P160" s="12">
        <f>'Revenue Split'!S10+'Revenue Split'!S12</f>
        <v>1306.3999999999999</v>
      </c>
      <c r="Q160" s="12">
        <f>'Revenue Split'!T10+'Revenue Split'!T12</f>
        <v>1324.1</v>
      </c>
      <c r="R160" s="12">
        <f>'Revenue Split'!U10+'Revenue Split'!U12</f>
        <v>1303.5</v>
      </c>
      <c r="S160" s="12">
        <f>'Revenue Split'!AB10+'Revenue Split'!AB12</f>
        <v>118.5</v>
      </c>
      <c r="T160" s="12">
        <f>'Revenue Split'!AC10+'Revenue Split'!AC12</f>
        <v>122.5</v>
      </c>
      <c r="U160" s="12">
        <f>'Revenue Split'!AD10+'Revenue Split'!AD12</f>
        <v>127.19999999999999</v>
      </c>
      <c r="V160" s="12">
        <f>'Revenue Split'!AE10+'Revenue Split'!AE12</f>
        <v>117.39999999999999</v>
      </c>
      <c r="W160" s="12">
        <f>'Revenue Split'!AF10+'Revenue Split'!AF12</f>
        <v>113.7</v>
      </c>
      <c r="X160" s="12">
        <f>'Revenue Split'!AG10+'Revenue Split'!AG12</f>
        <v>124.7</v>
      </c>
      <c r="Y160" s="12">
        <f>'Revenue Split'!AH10+'Revenue Split'!AH12</f>
        <v>138.4</v>
      </c>
      <c r="Z160" s="12">
        <f>'Revenue Split'!AI10+'Revenue Split'!AI12</f>
        <v>149.9</v>
      </c>
      <c r="AA160" s="12">
        <f>'Revenue Split'!AJ10+'Revenue Split'!AJ12</f>
        <v>154.69999999999999</v>
      </c>
      <c r="AB160" s="12">
        <f>'Revenue Split'!AK10+'Revenue Split'!AK12</f>
        <v>167.4</v>
      </c>
      <c r="AC160" s="12">
        <f>'Revenue Split'!AL10+'Revenue Split'!AL12</f>
        <v>174.2</v>
      </c>
      <c r="AD160" s="12">
        <f>'Revenue Split'!AM10+'Revenue Split'!AM12</f>
        <v>184.9</v>
      </c>
      <c r="AE160" s="12">
        <f>'Revenue Split'!AN10+'Revenue Split'!AN12</f>
        <v>182.7</v>
      </c>
      <c r="AF160" s="12">
        <f>'Revenue Split'!AO10+'Revenue Split'!AO12</f>
        <v>193.1</v>
      </c>
      <c r="AG160" s="12">
        <f>'Revenue Split'!AP10+'Revenue Split'!AP12</f>
        <v>211.8</v>
      </c>
      <c r="AH160" s="12">
        <f>'Revenue Split'!AQ10+'Revenue Split'!AQ12</f>
        <v>215.5</v>
      </c>
      <c r="AI160" s="12">
        <f>'Revenue Split'!AR10+'Revenue Split'!AR12</f>
        <v>213.9</v>
      </c>
      <c r="AJ160" s="12"/>
      <c r="AK160" s="12"/>
      <c r="AL160" s="12"/>
      <c r="AM160" s="12"/>
      <c r="AN160" s="12"/>
      <c r="AO160" s="12"/>
    </row>
    <row r="161" spans="1:41">
      <c r="A161" t="s">
        <v>120</v>
      </c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</row>
    <row r="162" spans="1:41">
      <c r="A162" s="28" t="s">
        <v>121</v>
      </c>
      <c r="C162" s="12">
        <f>C160+C159</f>
        <v>1102</v>
      </c>
      <c r="D162" s="12">
        <f t="shared" ref="D162:R162" si="52">D160+D159</f>
        <v>1177.5</v>
      </c>
      <c r="E162" s="12">
        <f t="shared" si="52"/>
        <v>1180.5999999999999</v>
      </c>
      <c r="F162" s="12">
        <f t="shared" si="52"/>
        <v>1256.3999999999999</v>
      </c>
      <c r="G162" s="12">
        <f t="shared" si="52"/>
        <v>1209.9000000000001</v>
      </c>
      <c r="H162" s="12">
        <f t="shared" si="52"/>
        <v>1346.4</v>
      </c>
      <c r="I162" s="12">
        <f t="shared" si="52"/>
        <v>1426.7999999999997</v>
      </c>
      <c r="J162" s="12">
        <f t="shared" si="52"/>
        <v>1436.6</v>
      </c>
      <c r="K162" s="12">
        <f t="shared" si="52"/>
        <v>1330.6</v>
      </c>
      <c r="L162" s="12">
        <f t="shared" si="52"/>
        <v>1277.6999999999998</v>
      </c>
      <c r="M162" s="12">
        <f t="shared" si="52"/>
        <v>1275.2</v>
      </c>
      <c r="N162" s="12">
        <f t="shared" si="52"/>
        <v>1289.5</v>
      </c>
      <c r="O162" s="12">
        <f t="shared" si="52"/>
        <v>1417.6</v>
      </c>
      <c r="P162" s="12">
        <f t="shared" si="52"/>
        <v>1532.8999999999999</v>
      </c>
      <c r="Q162" s="12">
        <f t="shared" si="52"/>
        <v>1676.6999999999998</v>
      </c>
      <c r="R162" s="12">
        <f t="shared" si="52"/>
        <v>1762.5</v>
      </c>
      <c r="S162" s="12">
        <f>S160+S159</f>
        <v>157.4</v>
      </c>
      <c r="T162" s="12">
        <f t="shared" ref="T162:W162" si="53">T160+T159</f>
        <v>172.8</v>
      </c>
      <c r="U162" s="12">
        <f t="shared" si="53"/>
        <v>169.89999999999998</v>
      </c>
      <c r="V162" s="12">
        <f t="shared" si="53"/>
        <v>157.6</v>
      </c>
      <c r="W162" s="12">
        <f t="shared" si="53"/>
        <v>170.2</v>
      </c>
      <c r="X162" s="12">
        <f t="shared" ref="X162:Y162" si="54">X160+X159</f>
        <v>186.3</v>
      </c>
      <c r="Y162" s="12">
        <f t="shared" si="54"/>
        <v>200.3</v>
      </c>
      <c r="Z162" s="12">
        <f t="shared" ref="Z162:AA162" si="55">Z160+Z159</f>
        <v>220.60000000000002</v>
      </c>
      <c r="AA162" s="12">
        <f t="shared" si="55"/>
        <v>221.89999999999998</v>
      </c>
      <c r="AB162" s="12">
        <f t="shared" ref="AB162:AC162" si="56">AB160+AB159</f>
        <v>236.9</v>
      </c>
      <c r="AC162" s="12">
        <f t="shared" si="56"/>
        <v>237.5</v>
      </c>
      <c r="AD162" s="12">
        <f t="shared" ref="AD162:AE162" si="57">AD160+AD159</f>
        <v>251.9</v>
      </c>
      <c r="AE162" s="12">
        <f t="shared" si="57"/>
        <v>248.2</v>
      </c>
      <c r="AF162" s="12">
        <f t="shared" ref="AF162:AG162" si="58">AF160+AF159</f>
        <v>271.5</v>
      </c>
      <c r="AG162" s="12">
        <f t="shared" si="58"/>
        <v>280.10000000000002</v>
      </c>
      <c r="AH162" s="12">
        <f t="shared" ref="AH162:AI162" si="59">AH160+AH159</f>
        <v>306.8</v>
      </c>
      <c r="AI162" s="12">
        <f t="shared" si="59"/>
        <v>293.60000000000002</v>
      </c>
      <c r="AJ162" s="12"/>
      <c r="AK162" s="12"/>
      <c r="AL162" s="12"/>
      <c r="AM162" s="12"/>
      <c r="AN162" s="12"/>
      <c r="AO162" s="12"/>
    </row>
    <row r="163" spans="1:41"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</row>
    <row r="164" spans="1:41">
      <c r="A164" s="33" t="s">
        <v>122</v>
      </c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</row>
    <row r="165" spans="1:41">
      <c r="A165" t="s">
        <v>123</v>
      </c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</row>
    <row r="166" spans="1:41">
      <c r="A166" t="s">
        <v>124</v>
      </c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</row>
    <row r="167" spans="1:41">
      <c r="A167" t="s">
        <v>119</v>
      </c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</row>
    <row r="168" spans="1:41">
      <c r="A168" t="s">
        <v>118</v>
      </c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</row>
    <row r="169" spans="1:41">
      <c r="A169" t="s">
        <v>125</v>
      </c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</row>
    <row r="170" spans="1:41">
      <c r="A170" s="28" t="s">
        <v>126</v>
      </c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</row>
    <row r="171" spans="1:41"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</row>
    <row r="172" spans="1:41"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</row>
    <row r="173" spans="1:41">
      <c r="A173" s="33" t="s">
        <v>127</v>
      </c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</row>
    <row r="174" spans="1:41">
      <c r="A174" t="s">
        <v>128</v>
      </c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</row>
    <row r="175" spans="1:41">
      <c r="A175" t="s">
        <v>129</v>
      </c>
      <c r="C175" s="12">
        <f>'Revenue Split'!F32+'Revenue Split'!F33+'Revenue Split'!F35*0.85</f>
        <v>1026.6949999999999</v>
      </c>
      <c r="D175" s="12">
        <f>'Revenue Split'!G32+'Revenue Split'!G33+'Revenue Split'!G35*0.85</f>
        <v>1103.0250000000001</v>
      </c>
      <c r="E175" s="12">
        <f>'Revenue Split'!H32+'Revenue Split'!H33+'Revenue Split'!H35*0.85</f>
        <v>1107.32</v>
      </c>
      <c r="F175" s="12">
        <f>'Revenue Split'!I32+'Revenue Split'!I33+'Revenue Split'!I35*0.85</f>
        <v>1173.7349999999999</v>
      </c>
      <c r="G175" s="12">
        <f>'Revenue Split'!J32+'Revenue Split'!J33+'Revenue Split'!J35*0.85</f>
        <v>1141.3049999999998</v>
      </c>
      <c r="H175" s="12">
        <f>'Revenue Split'!K32+'Revenue Split'!K33+'Revenue Split'!K35*0.85</f>
        <v>1247.6400000000001</v>
      </c>
      <c r="I175" s="12">
        <f>'Revenue Split'!L32+'Revenue Split'!L33+'Revenue Split'!L35*0.85</f>
        <v>1319.25</v>
      </c>
      <c r="J175" s="12">
        <f>'Revenue Split'!M32+'Revenue Split'!M33+'Revenue Split'!M35*0.85</f>
        <v>1343.73</v>
      </c>
      <c r="K175" s="12">
        <f>'Revenue Split'!N32+'Revenue Split'!N33+'Revenue Split'!N35*0.85</f>
        <v>1222.3700000000001</v>
      </c>
      <c r="L175" s="12">
        <f>'Revenue Split'!O32+'Revenue Split'!O33+'Revenue Split'!O35*0.85</f>
        <v>1153.07</v>
      </c>
      <c r="M175" s="12">
        <f>'Revenue Split'!P32+'Revenue Split'!P33+'Revenue Split'!P35*0.85</f>
        <v>1145.06</v>
      </c>
      <c r="N175" s="12">
        <f>'Revenue Split'!Q32+'Revenue Split'!Q33+'Revenue Split'!Q35*0.85</f>
        <v>1152.3150000000001</v>
      </c>
      <c r="O175" s="12">
        <f>'Revenue Split'!R32+'Revenue Split'!R33+'Revenue Split'!R35*0.85</f>
        <v>1250.1950000000002</v>
      </c>
      <c r="P175" s="12">
        <f>'Revenue Split'!S32+'Revenue Split'!S33+'Revenue Split'!S35*0.85</f>
        <v>1344.26</v>
      </c>
      <c r="Q175" s="12">
        <f>'Revenue Split'!T32+'Revenue Split'!T33+'Revenue Split'!T35*0.85</f>
        <v>1425.4350000000002</v>
      </c>
      <c r="R175" s="12">
        <f>'Revenue Split'!U32+'Revenue Split'!U33+'Revenue Split'!U35*0.85</f>
        <v>1470.29</v>
      </c>
      <c r="S175" s="12">
        <f>'Revenue Split'!AB32+'Revenue Split'!AB33+'Revenue Split'!AB35*0.85</f>
        <v>132.79000000000002</v>
      </c>
      <c r="T175" s="12">
        <f>'Revenue Split'!AC32+'Revenue Split'!AC33+'Revenue Split'!AC35*0.85</f>
        <v>137.17499999999998</v>
      </c>
      <c r="U175" s="12">
        <f>'Revenue Split'!AD32+'Revenue Split'!AD33+'Revenue Split'!AD35*0.85</f>
        <v>134.12</v>
      </c>
      <c r="V175" s="12">
        <f>'Revenue Split'!AE32+'Revenue Split'!AE33+'Revenue Split'!AE35*0.85</f>
        <v>119.815</v>
      </c>
      <c r="W175" s="12">
        <f>'Revenue Split'!AF32+'Revenue Split'!AF33+'Revenue Split'!AF35*0.85</f>
        <v>121.69</v>
      </c>
      <c r="X175" s="12">
        <f>'Revenue Split'!AG32+'Revenue Split'!AG33+'Revenue Split'!AG35*0.85</f>
        <v>128.36000000000001</v>
      </c>
      <c r="Y175" s="12">
        <f>'Revenue Split'!AH32+'Revenue Split'!AH33+'Revenue Split'!AH35*0.85</f>
        <v>145.77999999999997</v>
      </c>
      <c r="Z175" s="12">
        <f>'Revenue Split'!AI32+'Revenue Split'!AI33+'Revenue Split'!AI35*0.85</f>
        <v>151.49</v>
      </c>
      <c r="AA175" s="12">
        <f>'Revenue Split'!AJ32+'Revenue Split'!AJ33+'Revenue Split'!AJ35*0.85</f>
        <v>158.57499999999999</v>
      </c>
      <c r="AB175" s="12">
        <f>'Revenue Split'!AK32+'Revenue Split'!AK33+'Revenue Split'!AK35*0.85</f>
        <v>165.91</v>
      </c>
      <c r="AC175" s="12">
        <f>'Revenue Split'!AL32+'Revenue Split'!AL33+'Revenue Split'!AL35*0.85</f>
        <v>167.75</v>
      </c>
      <c r="AD175" s="12">
        <f>'Revenue Split'!AM32+'Revenue Split'!AM33+'Revenue Split'!AM35*0.85</f>
        <v>178.88</v>
      </c>
      <c r="AE175" s="12">
        <f>'Revenue Split'!AN32+'Revenue Split'!AN33+'Revenue Split'!AN35*0.85</f>
        <v>183.97</v>
      </c>
      <c r="AF175" s="12">
        <f>'Revenue Split'!AO32+'Revenue Split'!AO33+'Revenue Split'!AO35*0.85</f>
        <v>187.89999999999998</v>
      </c>
      <c r="AG175" s="12">
        <f>'Revenue Split'!AP32+'Revenue Split'!AP33+'Revenue Split'!AP35*0.85</f>
        <v>188.85499999999999</v>
      </c>
      <c r="AH175" s="12">
        <f>'Revenue Split'!AQ32+'Revenue Split'!AQ33+'Revenue Split'!AQ35*0.85</f>
        <v>205.07</v>
      </c>
      <c r="AI175" s="12">
        <f>'Revenue Split'!AR32+'Revenue Split'!AR33+'Revenue Split'!AR35*0.85</f>
        <v>197.35500000000002</v>
      </c>
      <c r="AJ175" s="12"/>
      <c r="AK175" s="12"/>
      <c r="AL175" s="12"/>
      <c r="AM175" s="12"/>
      <c r="AN175" s="12"/>
      <c r="AO175" s="12"/>
    </row>
    <row r="176" spans="1:41">
      <c r="A176" t="s">
        <v>130</v>
      </c>
      <c r="C176" s="12">
        <f>'Revenue Split'!F34</f>
        <v>0</v>
      </c>
      <c r="D176" s="12">
        <f>'Revenue Split'!G34</f>
        <v>0</v>
      </c>
      <c r="E176" s="12">
        <f>'Revenue Split'!H34</f>
        <v>0</v>
      </c>
      <c r="F176" s="12">
        <f>'Revenue Split'!I34</f>
        <v>0</v>
      </c>
      <c r="G176" s="12">
        <f>'Revenue Split'!J34</f>
        <v>0</v>
      </c>
      <c r="H176" s="12">
        <f>'Revenue Split'!K34</f>
        <v>0</v>
      </c>
      <c r="I176" s="12">
        <f>'Revenue Split'!L34</f>
        <v>0</v>
      </c>
      <c r="J176" s="12">
        <f>'Revenue Split'!M34</f>
        <v>0</v>
      </c>
      <c r="K176" s="12">
        <f>'Revenue Split'!N34</f>
        <v>0</v>
      </c>
      <c r="L176" s="12">
        <f>'Revenue Split'!O34</f>
        <v>0</v>
      </c>
      <c r="M176" s="12">
        <f>'Revenue Split'!P34</f>
        <v>0</v>
      </c>
      <c r="N176" s="12">
        <f>'Revenue Split'!Q34</f>
        <v>0</v>
      </c>
      <c r="O176" s="12">
        <f>'Revenue Split'!R34</f>
        <v>0</v>
      </c>
      <c r="P176" s="12">
        <f>'Revenue Split'!S34</f>
        <v>0</v>
      </c>
      <c r="Q176" s="12">
        <f>'Revenue Split'!T34</f>
        <v>0</v>
      </c>
      <c r="R176" s="12">
        <f>'Revenue Split'!U34</f>
        <v>0</v>
      </c>
      <c r="S176" s="12">
        <f>'Revenue Split'!AB34</f>
        <v>13.4</v>
      </c>
      <c r="T176" s="12">
        <f>'Revenue Split'!AC34</f>
        <v>24.5</v>
      </c>
      <c r="U176" s="12">
        <f>'Revenue Split'!AD34</f>
        <v>24.4</v>
      </c>
      <c r="V176" s="12">
        <f>'Revenue Split'!AE34</f>
        <v>26</v>
      </c>
      <c r="W176" s="12">
        <f>'Revenue Split'!AF34</f>
        <v>36.799999999999997</v>
      </c>
      <c r="X176" s="12">
        <f>'Revenue Split'!AG34</f>
        <v>45.7</v>
      </c>
      <c r="Y176" s="12">
        <f>'Revenue Split'!AH34</f>
        <v>38.799999999999997</v>
      </c>
      <c r="Z176" s="12">
        <f>'Revenue Split'!AI34</f>
        <v>52.3</v>
      </c>
      <c r="AA176" s="12">
        <f>'Revenue Split'!AJ34</f>
        <v>45.2</v>
      </c>
      <c r="AB176" s="12">
        <f>'Revenue Split'!AK34</f>
        <v>51.4</v>
      </c>
      <c r="AC176" s="12">
        <f>'Revenue Split'!AL34</f>
        <v>51.7</v>
      </c>
      <c r="AD176" s="12">
        <f>'Revenue Split'!AM34</f>
        <v>53.3</v>
      </c>
      <c r="AE176" s="12">
        <f>'Revenue Split'!AN34</f>
        <v>43.7</v>
      </c>
      <c r="AF176" s="12">
        <f>'Revenue Split'!AO34</f>
        <v>62.6</v>
      </c>
      <c r="AG176" s="12">
        <f>'Revenue Split'!AP34</f>
        <v>69.400000000000006</v>
      </c>
      <c r="AH176" s="12">
        <f>'Revenue Split'!AQ34</f>
        <v>78.2</v>
      </c>
      <c r="AI176" s="12">
        <f>'Revenue Split'!AR34</f>
        <v>74.5</v>
      </c>
      <c r="AJ176" s="12"/>
      <c r="AK176" s="12"/>
      <c r="AL176" s="12"/>
      <c r="AM176" s="12"/>
      <c r="AN176" s="12"/>
      <c r="AO176" s="12"/>
    </row>
    <row r="177" spans="1:41">
      <c r="A177" t="s">
        <v>76</v>
      </c>
      <c r="C177" s="12">
        <f>C181-C175</f>
        <v>75.305000000000064</v>
      </c>
      <c r="D177" s="12">
        <f t="shared" ref="D177:R177" si="60">D181-D175</f>
        <v>74.474999999999909</v>
      </c>
      <c r="E177" s="12">
        <f t="shared" si="60"/>
        <v>73.279999999999973</v>
      </c>
      <c r="F177" s="12">
        <f t="shared" si="60"/>
        <v>82.665000000000191</v>
      </c>
      <c r="G177" s="12">
        <f t="shared" si="60"/>
        <v>68.695000000000164</v>
      </c>
      <c r="H177" s="12">
        <f t="shared" si="60"/>
        <v>98.759999999999991</v>
      </c>
      <c r="I177" s="12">
        <f t="shared" si="60"/>
        <v>107.54999999999995</v>
      </c>
      <c r="J177" s="12">
        <f t="shared" si="60"/>
        <v>92.869999999999891</v>
      </c>
      <c r="K177" s="12">
        <f t="shared" si="60"/>
        <v>108.22999999999979</v>
      </c>
      <c r="L177" s="12">
        <f t="shared" si="60"/>
        <v>124.63000000000011</v>
      </c>
      <c r="M177" s="12">
        <f t="shared" si="60"/>
        <v>130.1400000000001</v>
      </c>
      <c r="N177" s="12">
        <f t="shared" si="60"/>
        <v>137.18499999999995</v>
      </c>
      <c r="O177" s="12">
        <f t="shared" si="60"/>
        <v>167.30499999999984</v>
      </c>
      <c r="P177" s="12">
        <f t="shared" si="60"/>
        <v>188.53999999999996</v>
      </c>
      <c r="Q177" s="12">
        <f t="shared" si="60"/>
        <v>251.26499999999987</v>
      </c>
      <c r="R177" s="12">
        <f t="shared" si="60"/>
        <v>292.21000000000004</v>
      </c>
      <c r="S177" s="12">
        <f>'Revenue Split'!AB36+'Revenue Split'!AB35*0.15</f>
        <v>11.11</v>
      </c>
      <c r="T177" s="12">
        <f>'Revenue Split'!AC36+'Revenue Split'!AC35*0.15</f>
        <v>11.125</v>
      </c>
      <c r="U177" s="12">
        <f>'Revenue Split'!AD36+'Revenue Split'!AD35*0.15</f>
        <v>11.280000000000001</v>
      </c>
      <c r="V177" s="12">
        <f>'Revenue Split'!AE36+'Revenue Split'!AE35*0.15</f>
        <v>11.785</v>
      </c>
      <c r="W177" s="12">
        <f>'Revenue Split'!AF36+'Revenue Split'!AF35*0.15</f>
        <v>11.71</v>
      </c>
      <c r="X177" s="12">
        <f>'Revenue Split'!AG36+'Revenue Split'!AG35*0.15</f>
        <v>12.74</v>
      </c>
      <c r="Y177" s="12">
        <f>'Revenue Split'!AH36+'Revenue Split'!AH35*0.15</f>
        <v>15.719999999999999</v>
      </c>
      <c r="Z177" s="12">
        <f>'Revenue Split'!AI36+'Revenue Split'!AI35*0.15</f>
        <v>16.810000000000002</v>
      </c>
      <c r="AA177" s="12">
        <f>'Revenue Split'!AJ36+'Revenue Split'!AJ35*0.15</f>
        <v>18.225000000000001</v>
      </c>
      <c r="AB177" s="12">
        <f>'Revenue Split'!AK36+'Revenue Split'!AK35*0.15</f>
        <v>19.59</v>
      </c>
      <c r="AC177" s="12">
        <f>'Revenue Split'!AL36+'Revenue Split'!AL35*0.15</f>
        <v>18.149999999999999</v>
      </c>
      <c r="AD177" s="12">
        <f>'Revenue Split'!AM36+'Revenue Split'!AM35*0.15</f>
        <v>19.72</v>
      </c>
      <c r="AE177" s="12">
        <f>'Revenue Split'!AN36+'Revenue Split'!AN35*0.15</f>
        <v>20.43</v>
      </c>
      <c r="AF177" s="12">
        <f>'Revenue Split'!AO36+'Revenue Split'!AO35*0.15</f>
        <v>20.999999999999996</v>
      </c>
      <c r="AG177" s="12">
        <f>'Revenue Split'!AP36+'Revenue Split'!AP35*0.15</f>
        <v>21.844999999999999</v>
      </c>
      <c r="AH177" s="12">
        <f>'Revenue Split'!AQ36+'Revenue Split'!AQ35*0.15</f>
        <v>23.529999999999998</v>
      </c>
      <c r="AI177" s="12">
        <f>'Revenue Split'!AR36+'Revenue Split'!AR35*0.15</f>
        <v>21.744999999999997</v>
      </c>
      <c r="AJ177" s="12"/>
      <c r="AK177" s="12"/>
      <c r="AL177" s="12"/>
      <c r="AM177" s="12"/>
      <c r="AN177" s="12"/>
      <c r="AO177" s="12"/>
    </row>
    <row r="178" spans="1:41">
      <c r="A178" t="s">
        <v>131</v>
      </c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</row>
    <row r="179" spans="1:41"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</row>
    <row r="180" spans="1:41">
      <c r="A180" t="s">
        <v>132</v>
      </c>
      <c r="C180" s="12">
        <f>C176</f>
        <v>0</v>
      </c>
      <c r="D180" s="12">
        <f t="shared" ref="D180:R180" si="61">D176</f>
        <v>0</v>
      </c>
      <c r="E180" s="12">
        <f t="shared" si="61"/>
        <v>0</v>
      </c>
      <c r="F180" s="12">
        <f t="shared" si="61"/>
        <v>0</v>
      </c>
      <c r="G180" s="12">
        <f t="shared" si="61"/>
        <v>0</v>
      </c>
      <c r="H180" s="12">
        <f t="shared" si="61"/>
        <v>0</v>
      </c>
      <c r="I180" s="12">
        <f t="shared" si="61"/>
        <v>0</v>
      </c>
      <c r="J180" s="12">
        <f t="shared" si="61"/>
        <v>0</v>
      </c>
      <c r="K180" s="12">
        <f t="shared" si="61"/>
        <v>0</v>
      </c>
      <c r="L180" s="12">
        <f t="shared" si="61"/>
        <v>0</v>
      </c>
      <c r="M180" s="12">
        <f t="shared" si="61"/>
        <v>0</v>
      </c>
      <c r="N180" s="12">
        <f t="shared" si="61"/>
        <v>0</v>
      </c>
      <c r="O180" s="12">
        <f t="shared" si="61"/>
        <v>0</v>
      </c>
      <c r="P180" s="12">
        <f t="shared" si="61"/>
        <v>0</v>
      </c>
      <c r="Q180" s="12">
        <f t="shared" si="61"/>
        <v>0</v>
      </c>
      <c r="R180" s="12">
        <f t="shared" si="61"/>
        <v>0</v>
      </c>
      <c r="S180" s="12">
        <f t="shared" ref="S180:V180" si="62">S176</f>
        <v>13.4</v>
      </c>
      <c r="T180" s="12">
        <f t="shared" si="62"/>
        <v>24.5</v>
      </c>
      <c r="U180" s="12">
        <f t="shared" si="62"/>
        <v>24.4</v>
      </c>
      <c r="V180" s="12">
        <f t="shared" si="62"/>
        <v>26</v>
      </c>
      <c r="W180" s="12">
        <f t="shared" ref="W180:AB180" si="63">W176</f>
        <v>36.799999999999997</v>
      </c>
      <c r="X180" s="12">
        <f t="shared" si="63"/>
        <v>45.7</v>
      </c>
      <c r="Y180" s="12">
        <f t="shared" si="63"/>
        <v>38.799999999999997</v>
      </c>
      <c r="Z180" s="12">
        <f t="shared" si="63"/>
        <v>52.3</v>
      </c>
      <c r="AA180" s="12">
        <f t="shared" si="63"/>
        <v>45.2</v>
      </c>
      <c r="AB180" s="12">
        <f t="shared" si="63"/>
        <v>51.4</v>
      </c>
      <c r="AC180" s="12">
        <f t="shared" ref="AC180:AD180" si="64">AC176</f>
        <v>51.7</v>
      </c>
      <c r="AD180" s="12">
        <f t="shared" si="64"/>
        <v>53.3</v>
      </c>
      <c r="AE180" s="12">
        <f t="shared" ref="AE180:AF180" si="65">AE176</f>
        <v>43.7</v>
      </c>
      <c r="AF180" s="12">
        <f t="shared" si="65"/>
        <v>62.6</v>
      </c>
      <c r="AG180" s="12">
        <f t="shared" ref="AG180:AH180" si="66">AG176</f>
        <v>69.400000000000006</v>
      </c>
      <c r="AH180" s="12">
        <f t="shared" si="66"/>
        <v>78.2</v>
      </c>
      <c r="AI180" s="12">
        <f t="shared" ref="AI180" si="67">AI176</f>
        <v>74.5</v>
      </c>
      <c r="AJ180" s="12"/>
      <c r="AK180" s="12"/>
      <c r="AL180" s="12"/>
      <c r="AM180" s="12"/>
      <c r="AN180" s="12"/>
      <c r="AO180" s="12"/>
    </row>
    <row r="181" spans="1:41">
      <c r="A181" t="s">
        <v>133</v>
      </c>
      <c r="C181" s="12">
        <f>C155-C176</f>
        <v>1102</v>
      </c>
      <c r="D181" s="12">
        <f t="shared" ref="D181:W181" si="68">D155-D176</f>
        <v>1177.5</v>
      </c>
      <c r="E181" s="12">
        <f t="shared" si="68"/>
        <v>1180.5999999999999</v>
      </c>
      <c r="F181" s="12">
        <f t="shared" si="68"/>
        <v>1256.4000000000001</v>
      </c>
      <c r="G181" s="12">
        <f t="shared" si="68"/>
        <v>1210</v>
      </c>
      <c r="H181" s="12">
        <f t="shared" si="68"/>
        <v>1346.4</v>
      </c>
      <c r="I181" s="12">
        <f t="shared" si="68"/>
        <v>1426.8</v>
      </c>
      <c r="J181" s="12">
        <f t="shared" si="68"/>
        <v>1436.6</v>
      </c>
      <c r="K181" s="12">
        <f t="shared" si="68"/>
        <v>1330.6</v>
      </c>
      <c r="L181" s="12">
        <f t="shared" si="68"/>
        <v>1277.7</v>
      </c>
      <c r="M181" s="12">
        <f t="shared" si="68"/>
        <v>1275.2</v>
      </c>
      <c r="N181" s="12">
        <f t="shared" si="68"/>
        <v>1289.5</v>
      </c>
      <c r="O181" s="12">
        <f t="shared" si="68"/>
        <v>1417.5</v>
      </c>
      <c r="P181" s="12">
        <f t="shared" si="68"/>
        <v>1532.8</v>
      </c>
      <c r="Q181" s="12">
        <f t="shared" si="68"/>
        <v>1676.7</v>
      </c>
      <c r="R181" s="12">
        <f t="shared" si="68"/>
        <v>1762.5</v>
      </c>
      <c r="S181" s="12">
        <f t="shared" si="68"/>
        <v>144</v>
      </c>
      <c r="T181" s="12">
        <f t="shared" si="68"/>
        <v>148.30000000000001</v>
      </c>
      <c r="U181" s="12">
        <f t="shared" si="68"/>
        <v>145.6</v>
      </c>
      <c r="V181" s="12">
        <f t="shared" si="68"/>
        <v>131.5</v>
      </c>
      <c r="W181" s="12">
        <f t="shared" si="68"/>
        <v>133.39999999999998</v>
      </c>
      <c r="X181" s="12">
        <f t="shared" ref="X181:Y181" si="69">X155-X176</f>
        <v>140.60000000000002</v>
      </c>
      <c r="Y181" s="12">
        <f t="shared" si="69"/>
        <v>161.5</v>
      </c>
      <c r="Z181" s="12">
        <f t="shared" ref="Z181:AA181" si="70">Z155-Z176</f>
        <v>168.3</v>
      </c>
      <c r="AA181" s="12">
        <f t="shared" si="70"/>
        <v>176.7</v>
      </c>
      <c r="AB181" s="12">
        <f t="shared" ref="AB181:AC181" si="71">AB155-AB176</f>
        <v>185.4</v>
      </c>
      <c r="AC181" s="12">
        <f t="shared" si="71"/>
        <v>185.89999999999998</v>
      </c>
      <c r="AD181" s="12">
        <f t="shared" ref="AD181:AE181" si="72">AD155-AD176</f>
        <v>198.60000000000002</v>
      </c>
      <c r="AE181" s="12">
        <f t="shared" si="72"/>
        <v>204.5</v>
      </c>
      <c r="AF181" s="12">
        <f t="shared" ref="AF181:AG181" si="73">AF155-AF176</f>
        <v>208.9</v>
      </c>
      <c r="AG181" s="12">
        <f t="shared" si="73"/>
        <v>210.70000000000002</v>
      </c>
      <c r="AH181" s="12">
        <f t="shared" ref="AH181:AI181" si="74">AH155-AH176</f>
        <v>228.60000000000002</v>
      </c>
      <c r="AI181" s="12">
        <f t="shared" si="74"/>
        <v>219.2</v>
      </c>
      <c r="AJ181" s="12"/>
      <c r="AK181" s="12"/>
      <c r="AL181" s="12"/>
      <c r="AM181" s="12"/>
      <c r="AN181" s="12"/>
      <c r="AO181" s="12"/>
    </row>
    <row r="182" spans="1:41"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</row>
    <row r="183" spans="1:41"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</row>
    <row r="184" spans="1:41">
      <c r="A184" s="33" t="s">
        <v>134</v>
      </c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</row>
    <row r="185" spans="1:41"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</row>
    <row r="186" spans="1:41">
      <c r="A186" t="s">
        <v>135</v>
      </c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</row>
    <row r="187" spans="1:41"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</row>
    <row r="188" spans="1:41">
      <c r="A188" s="33" t="s">
        <v>136</v>
      </c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</row>
    <row r="189" spans="1:41">
      <c r="A189" t="s">
        <v>137</v>
      </c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</row>
    <row r="190" spans="1:41">
      <c r="A190" t="s">
        <v>119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</row>
    <row r="191" spans="1:41">
      <c r="A191" t="s">
        <v>120</v>
      </c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</row>
    <row r="192" spans="1:41">
      <c r="A192" s="28" t="s">
        <v>138</v>
      </c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</row>
    <row r="193" spans="1:41"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</row>
    <row r="194" spans="1:41">
      <c r="A194" t="s">
        <v>139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</row>
    <row r="195" spans="1:41">
      <c r="A195" t="s">
        <v>140</v>
      </c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</row>
    <row r="196" spans="1:41">
      <c r="A196" t="s">
        <v>141</v>
      </c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</row>
    <row r="197" spans="1:41">
      <c r="A197" t="s">
        <v>142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</row>
    <row r="198" spans="1:41">
      <c r="A198" t="s">
        <v>143</v>
      </c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</row>
    <row r="199" spans="1:41">
      <c r="A199" t="s">
        <v>144</v>
      </c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</row>
    <row r="200" spans="1:41"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</row>
    <row r="201" spans="1:41">
      <c r="A201" t="s">
        <v>145</v>
      </c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</row>
    <row r="202" spans="1:41">
      <c r="A202" t="s">
        <v>146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</row>
    <row r="203" spans="1:41">
      <c r="A203" t="s">
        <v>147</v>
      </c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</row>
    <row r="204" spans="1:41"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</row>
    <row r="205" spans="1:41"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</row>
    <row r="206" spans="1:41">
      <c r="A206" t="s">
        <v>148</v>
      </c>
      <c r="C206" s="12">
        <f>'Financial Model'!AF57</f>
        <v>-211.4</v>
      </c>
      <c r="D206" s="12">
        <f>'Financial Model'!AG57</f>
        <v>-246.5</v>
      </c>
      <c r="E206" s="12">
        <f>'Financial Model'!AH57</f>
        <v>-242.5</v>
      </c>
      <c r="F206" s="12">
        <f>'Financial Model'!AI57</f>
        <v>-269.2</v>
      </c>
      <c r="G206" s="12">
        <f>'Financial Model'!AJ57</f>
        <v>-244.4</v>
      </c>
      <c r="H206" s="12">
        <f>'Financial Model'!AK57</f>
        <v>-249.3</v>
      </c>
      <c r="I206" s="12">
        <f>'Financial Model'!AL57</f>
        <v>-246.8</v>
      </c>
      <c r="J206" s="12">
        <f>'Financial Model'!AM57</f>
        <v>-254</v>
      </c>
      <c r="K206" s="12">
        <f>'Financial Model'!AN57</f>
        <v>-241.2</v>
      </c>
      <c r="L206" s="12">
        <f>'Financial Model'!AO57</f>
        <v>-231.8</v>
      </c>
      <c r="M206" s="12">
        <f>'Financial Model'!AP57</f>
        <v>-213.3</v>
      </c>
      <c r="N206" s="12">
        <f>'Financial Model'!AQ57</f>
        <v>-211.8</v>
      </c>
      <c r="O206" s="12">
        <f>'Financial Model'!AR57</f>
        <v>-247</v>
      </c>
      <c r="P206" s="12">
        <f>'Financial Model'!AS57</f>
        <v>-256.8</v>
      </c>
      <c r="Q206" s="12">
        <f>'Financial Model'!AT57</f>
        <v>-282.5</v>
      </c>
      <c r="R206" s="12">
        <f>'Financial Model'!AU57</f>
        <v>-310.2</v>
      </c>
      <c r="S206" s="12">
        <f>'Financial Model'!BA57</f>
        <v>-28.1</v>
      </c>
      <c r="T206" s="12">
        <f>'Financial Model'!BB57</f>
        <v>-31.8</v>
      </c>
      <c r="U206" s="12">
        <f>'Financial Model'!BC57</f>
        <v>-27.5</v>
      </c>
      <c r="V206" s="12">
        <f>'Financial Model'!BD57</f>
        <v>-25.7</v>
      </c>
      <c r="W206" s="12">
        <f>'Financial Model'!BE57</f>
        <v>-27.3</v>
      </c>
      <c r="X206" s="12">
        <f>'Financial Model'!BF57</f>
        <v>-30.5</v>
      </c>
      <c r="Y206" s="12">
        <f>'Financial Model'!BG57</f>
        <v>-34.1</v>
      </c>
      <c r="Z206" s="12">
        <f>'Financial Model'!BH57</f>
        <v>-37</v>
      </c>
      <c r="AA206" s="12">
        <f>'Financial Model'!BI57</f>
        <v>-35.9</v>
      </c>
      <c r="AB206" s="12">
        <f>'Financial Model'!BJ57</f>
        <v>-31.9</v>
      </c>
      <c r="AC206" s="12">
        <f>'Financial Model'!BK57</f>
        <v>-27</v>
      </c>
      <c r="AD206" s="12">
        <f>'Financial Model'!BL57</f>
        <v>-32.4</v>
      </c>
      <c r="AE206" s="12">
        <f>'Financial Model'!BM57</f>
        <v>-31.1</v>
      </c>
      <c r="AF206" s="12">
        <f>'Financial Model'!BN57</f>
        <v>-33</v>
      </c>
      <c r="AG206" s="12">
        <f>'Financial Model'!BO57</f>
        <v>-32.4</v>
      </c>
      <c r="AH206" s="12">
        <f>'Financial Model'!BP57</f>
        <v>-41.6</v>
      </c>
      <c r="AI206" s="12">
        <f>'Financial Model'!BQ57</f>
        <v>-36.5</v>
      </c>
      <c r="AJ206" s="12"/>
      <c r="AK206" s="12"/>
      <c r="AL206" s="12"/>
      <c r="AM206" s="12"/>
      <c r="AN206" s="12"/>
      <c r="AO206" s="12"/>
    </row>
    <row r="207" spans="1:41">
      <c r="A207" t="s">
        <v>149</v>
      </c>
      <c r="C207" s="13">
        <f>C206/C155</f>
        <v>-0.19183303085299455</v>
      </c>
      <c r="D207" s="13">
        <f t="shared" ref="D207:V207" si="75">D206/D155</f>
        <v>-0.20934182590233547</v>
      </c>
      <c r="E207" s="13">
        <f t="shared" si="75"/>
        <v>-0.20540403184821279</v>
      </c>
      <c r="F207" s="13">
        <f t="shared" si="75"/>
        <v>-0.21426297357529447</v>
      </c>
      <c r="G207" s="13">
        <f t="shared" si="75"/>
        <v>-0.20198347107438017</v>
      </c>
      <c r="H207" s="13">
        <f t="shared" si="75"/>
        <v>-0.18516042780748662</v>
      </c>
      <c r="I207" s="13">
        <f t="shared" si="75"/>
        <v>-0.17297448836557333</v>
      </c>
      <c r="J207" s="13">
        <f t="shared" si="75"/>
        <v>-0.17680634832242798</v>
      </c>
      <c r="K207" s="13">
        <f t="shared" si="75"/>
        <v>-0.18127160679392756</v>
      </c>
      <c r="L207" s="13">
        <f t="shared" si="75"/>
        <v>-0.1814197385927839</v>
      </c>
      <c r="M207" s="13">
        <f t="shared" si="75"/>
        <v>-0.16726787954830616</v>
      </c>
      <c r="N207" s="13">
        <f t="shared" si="75"/>
        <v>-0.16424970918960838</v>
      </c>
      <c r="O207" s="13">
        <f t="shared" si="75"/>
        <v>-0.17425044091710759</v>
      </c>
      <c r="P207" s="13">
        <f t="shared" si="75"/>
        <v>-0.16753653444676411</v>
      </c>
      <c r="Q207" s="13">
        <f t="shared" si="75"/>
        <v>-0.16848571598974174</v>
      </c>
      <c r="R207" s="13">
        <f t="shared" si="75"/>
        <v>-0.17599999999999999</v>
      </c>
      <c r="S207" s="13">
        <f t="shared" si="75"/>
        <v>-0.17852604828462515</v>
      </c>
      <c r="T207" s="13">
        <f t="shared" si="75"/>
        <v>-0.18402777777777776</v>
      </c>
      <c r="U207" s="13">
        <f t="shared" si="75"/>
        <v>-0.16176470588235295</v>
      </c>
      <c r="V207" s="13">
        <f t="shared" si="75"/>
        <v>-0.16317460317460317</v>
      </c>
      <c r="W207" s="13">
        <f>W206/W155</f>
        <v>-0.16039952996474738</v>
      </c>
      <c r="X207" s="13">
        <f t="shared" ref="X207:Y207" si="76">X206/X155</f>
        <v>-0.16371443907675789</v>
      </c>
      <c r="Y207" s="13">
        <f t="shared" si="76"/>
        <v>-0.17024463305042437</v>
      </c>
      <c r="Z207" s="13">
        <f t="shared" ref="Z207:AA207" si="77">Z206/Z155</f>
        <v>-0.16772438803263826</v>
      </c>
      <c r="AA207" s="13">
        <f t="shared" si="77"/>
        <v>-0.16178458765209552</v>
      </c>
      <c r="AB207" s="13">
        <f t="shared" ref="AB207:AC207" si="78">AB206/AB155</f>
        <v>-0.13471283783783783</v>
      </c>
      <c r="AC207" s="13">
        <f t="shared" si="78"/>
        <v>-0.11363636363636363</v>
      </c>
      <c r="AD207" s="13">
        <f t="shared" ref="AD207:AE207" si="79">AD206/AD155</f>
        <v>-0.12862246923382295</v>
      </c>
      <c r="AE207" s="13">
        <f t="shared" si="79"/>
        <v>-0.12530217566478646</v>
      </c>
      <c r="AF207" s="13">
        <f t="shared" ref="AF207:AG207" si="80">AF206/AF155</f>
        <v>-0.12154696132596685</v>
      </c>
      <c r="AG207" s="13">
        <f t="shared" si="80"/>
        <v>-0.11567297393787931</v>
      </c>
      <c r="AH207" s="13">
        <f t="shared" ref="AH207:AI207" si="81">AH206/AH155</f>
        <v>-0.13559322033898305</v>
      </c>
      <c r="AI207" s="13">
        <f t="shared" si="81"/>
        <v>-0.12427647259107934</v>
      </c>
      <c r="AJ207" s="12"/>
      <c r="AK207" s="12"/>
      <c r="AL207" s="12"/>
      <c r="AM207" s="12"/>
      <c r="AN207" s="12"/>
      <c r="AO207" s="12"/>
    </row>
    <row r="208" spans="1:41"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</row>
    <row r="209" spans="1:41"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</row>
    <row r="210" spans="1:41"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</row>
    <row r="211" spans="1:41">
      <c r="A211" s="33" t="s">
        <v>109</v>
      </c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</row>
    <row r="212" spans="1:41"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</row>
    <row r="213" spans="1:41">
      <c r="A213" t="s">
        <v>150</v>
      </c>
      <c r="C213" s="12">
        <f>C141</f>
        <v>301.5</v>
      </c>
      <c r="D213" s="12">
        <f t="shared" ref="D213:W213" si="82">D141</f>
        <v>274.39999999999998</v>
      </c>
      <c r="E213" s="12">
        <f t="shared" si="82"/>
        <v>285.10000000000002</v>
      </c>
      <c r="F213" s="12">
        <f t="shared" si="82"/>
        <v>288.8</v>
      </c>
      <c r="G213" s="12">
        <f t="shared" si="82"/>
        <v>282.7</v>
      </c>
      <c r="H213" s="12">
        <f t="shared" si="82"/>
        <v>379.6</v>
      </c>
      <c r="I213" s="12">
        <f t="shared" si="82"/>
        <v>423.5</v>
      </c>
      <c r="J213" s="12">
        <f t="shared" si="82"/>
        <v>419.4</v>
      </c>
      <c r="K213" s="12">
        <f t="shared" si="82"/>
        <v>345.79999999999995</v>
      </c>
      <c r="L213" s="12">
        <f t="shared" si="82"/>
        <v>287.39999999999998</v>
      </c>
      <c r="M213" s="12">
        <f t="shared" si="82"/>
        <v>304.2</v>
      </c>
      <c r="N213" s="12">
        <f t="shared" si="82"/>
        <v>292.3</v>
      </c>
      <c r="O213" s="12">
        <f t="shared" si="82"/>
        <v>352.90000000000003</v>
      </c>
      <c r="P213" s="12">
        <f t="shared" si="82"/>
        <v>304.2</v>
      </c>
      <c r="Q213" s="12">
        <f t="shared" si="82"/>
        <v>416.6</v>
      </c>
      <c r="R213" s="12">
        <f t="shared" si="82"/>
        <v>410.5</v>
      </c>
      <c r="S213" s="12">
        <f t="shared" si="82"/>
        <v>35.799999999999997</v>
      </c>
      <c r="T213" s="12">
        <f t="shared" si="82"/>
        <v>46.599999999999994</v>
      </c>
      <c r="U213" s="12">
        <f t="shared" si="82"/>
        <v>41</v>
      </c>
      <c r="V213" s="12">
        <f t="shared" si="82"/>
        <v>30.4</v>
      </c>
      <c r="W213" s="12">
        <f t="shared" si="82"/>
        <v>33.400000000000006</v>
      </c>
      <c r="X213" s="12">
        <f t="shared" ref="X213:Y213" si="83">X141</f>
        <v>39.299999999999997</v>
      </c>
      <c r="Y213" s="12">
        <f t="shared" si="83"/>
        <v>48.599999999999994</v>
      </c>
      <c r="Z213" s="12">
        <f t="shared" ref="Z213:AA213" si="84">Z141</f>
        <v>51.1</v>
      </c>
      <c r="AA213" s="12">
        <f t="shared" si="84"/>
        <v>54.3</v>
      </c>
      <c r="AB213" s="12">
        <f t="shared" ref="AB213:AC213" si="85">AB141</f>
        <v>67.599999999999994</v>
      </c>
      <c r="AC213" s="12">
        <f t="shared" si="85"/>
        <v>68.900000000000006</v>
      </c>
      <c r="AD213" s="12">
        <f t="shared" ref="AD213:AE213" si="86">AD141</f>
        <v>71.900000000000006</v>
      </c>
      <c r="AE213" s="12">
        <f t="shared" si="86"/>
        <v>71.5</v>
      </c>
      <c r="AF213" s="12">
        <f t="shared" ref="AF213:AG213" si="87">AF141</f>
        <v>77.699999999999989</v>
      </c>
      <c r="AG213" s="12">
        <f t="shared" si="87"/>
        <v>80.3</v>
      </c>
      <c r="AH213" s="12">
        <f t="shared" ref="AH213:AI213" si="88">AH141</f>
        <v>86.4</v>
      </c>
      <c r="AI213" s="12">
        <f t="shared" si="88"/>
        <v>77.7</v>
      </c>
      <c r="AJ213" s="12"/>
      <c r="AK213" s="12"/>
      <c r="AL213" s="12"/>
      <c r="AM213" s="12"/>
      <c r="AN213" s="12"/>
      <c r="AO213" s="12"/>
    </row>
    <row r="214" spans="1:41"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</row>
    <row r="215" spans="1:41">
      <c r="A215" s="33" t="s">
        <v>115</v>
      </c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</row>
    <row r="216" spans="1:41">
      <c r="A216" t="s">
        <v>132</v>
      </c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</row>
    <row r="217" spans="1:41">
      <c r="A217" t="s">
        <v>133</v>
      </c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</row>
    <row r="218" spans="1:41">
      <c r="A218" s="28" t="s">
        <v>151</v>
      </c>
      <c r="C218" s="12">
        <f>C213</f>
        <v>301.5</v>
      </c>
      <c r="D218" s="12">
        <f t="shared" ref="D218:W218" si="89">D213</f>
        <v>274.39999999999998</v>
      </c>
      <c r="E218" s="12">
        <f t="shared" si="89"/>
        <v>285.10000000000002</v>
      </c>
      <c r="F218" s="12">
        <f t="shared" si="89"/>
        <v>288.8</v>
      </c>
      <c r="G218" s="12">
        <f t="shared" si="89"/>
        <v>282.7</v>
      </c>
      <c r="H218" s="12">
        <f t="shared" si="89"/>
        <v>379.6</v>
      </c>
      <c r="I218" s="12">
        <f t="shared" si="89"/>
        <v>423.5</v>
      </c>
      <c r="J218" s="12">
        <f t="shared" si="89"/>
        <v>419.4</v>
      </c>
      <c r="K218" s="12">
        <f t="shared" si="89"/>
        <v>345.79999999999995</v>
      </c>
      <c r="L218" s="12">
        <f t="shared" si="89"/>
        <v>287.39999999999998</v>
      </c>
      <c r="M218" s="12">
        <f t="shared" si="89"/>
        <v>304.2</v>
      </c>
      <c r="N218" s="12">
        <f t="shared" si="89"/>
        <v>292.3</v>
      </c>
      <c r="O218" s="12">
        <f t="shared" si="89"/>
        <v>352.90000000000003</v>
      </c>
      <c r="P218" s="12">
        <f t="shared" si="89"/>
        <v>304.2</v>
      </c>
      <c r="Q218" s="12">
        <f t="shared" si="89"/>
        <v>416.6</v>
      </c>
      <c r="R218" s="12">
        <f t="shared" si="89"/>
        <v>410.5</v>
      </c>
      <c r="S218" s="12">
        <f t="shared" si="89"/>
        <v>35.799999999999997</v>
      </c>
      <c r="T218" s="12">
        <f t="shared" si="89"/>
        <v>46.599999999999994</v>
      </c>
      <c r="U218" s="12">
        <f t="shared" si="89"/>
        <v>41</v>
      </c>
      <c r="V218" s="12">
        <f t="shared" si="89"/>
        <v>30.4</v>
      </c>
      <c r="W218" s="12">
        <f t="shared" si="89"/>
        <v>33.400000000000006</v>
      </c>
      <c r="X218" s="12">
        <f t="shared" ref="X218:Y218" si="90">X213</f>
        <v>39.299999999999997</v>
      </c>
      <c r="Y218" s="12">
        <f t="shared" si="90"/>
        <v>48.599999999999994</v>
      </c>
      <c r="Z218" s="12">
        <f t="shared" ref="Z218:AA218" si="91">Z213</f>
        <v>51.1</v>
      </c>
      <c r="AA218" s="12">
        <f t="shared" si="91"/>
        <v>54.3</v>
      </c>
      <c r="AB218" s="12">
        <f t="shared" ref="AB218:AC218" si="92">AB213</f>
        <v>67.599999999999994</v>
      </c>
      <c r="AC218" s="12">
        <f t="shared" si="92"/>
        <v>68.900000000000006</v>
      </c>
      <c r="AD218" s="12">
        <f t="shared" ref="AD218:AE218" si="93">AD213</f>
        <v>71.900000000000006</v>
      </c>
      <c r="AE218" s="12">
        <f t="shared" si="93"/>
        <v>71.5</v>
      </c>
      <c r="AF218" s="12">
        <f t="shared" ref="AF218:AG218" si="94">AF213</f>
        <v>77.699999999999989</v>
      </c>
      <c r="AG218" s="12">
        <f t="shared" si="94"/>
        <v>80.3</v>
      </c>
      <c r="AH218" s="12">
        <f t="shared" ref="AH218:AI218" si="95">AH213</f>
        <v>86.4</v>
      </c>
      <c r="AI218" s="12">
        <f t="shared" si="95"/>
        <v>77.7</v>
      </c>
      <c r="AJ218" s="12"/>
      <c r="AK218" s="12"/>
      <c r="AL218" s="12"/>
      <c r="AM218" s="12"/>
      <c r="AN218" s="12"/>
      <c r="AO218" s="12"/>
    </row>
    <row r="219" spans="1:41"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</row>
    <row r="220" spans="1:41"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</row>
    <row r="221" spans="1:41">
      <c r="A221" s="33" t="s">
        <v>134</v>
      </c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</row>
    <row r="222" spans="1:41">
      <c r="A222" t="s">
        <v>137</v>
      </c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</row>
    <row r="223" spans="1:41">
      <c r="A223" t="s">
        <v>119</v>
      </c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</row>
    <row r="224" spans="1:41">
      <c r="A224" t="s">
        <v>120</v>
      </c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</row>
    <row r="225" spans="1:41">
      <c r="A225" s="28" t="s">
        <v>138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</row>
    <row r="226" spans="1:41"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</row>
    <row r="227" spans="1:41">
      <c r="A227" t="s">
        <v>139</v>
      </c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</row>
    <row r="228" spans="1:41">
      <c r="A228" t="s">
        <v>140</v>
      </c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</row>
    <row r="229" spans="1:41">
      <c r="A229" t="s">
        <v>141</v>
      </c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</row>
    <row r="230" spans="1:41">
      <c r="A230" t="s">
        <v>142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</row>
    <row r="231" spans="1:41">
      <c r="A231" t="s">
        <v>143</v>
      </c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</row>
    <row r="232" spans="1:41">
      <c r="A232" t="s">
        <v>144</v>
      </c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</row>
    <row r="233" spans="1:41"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</row>
    <row r="234" spans="1:41">
      <c r="A234" t="s">
        <v>145</v>
      </c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</row>
    <row r="235" spans="1:41">
      <c r="A235" t="s">
        <v>146</v>
      </c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</row>
    <row r="236" spans="1:41">
      <c r="A236" t="s">
        <v>147</v>
      </c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</row>
    <row r="237" spans="1:41"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</row>
    <row r="238" spans="1:41"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</row>
    <row r="239" spans="1:41"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</row>
    <row r="240" spans="1:41"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</row>
    <row r="241" spans="1:41">
      <c r="A241" s="33" t="s">
        <v>152</v>
      </c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</row>
    <row r="242" spans="1:41">
      <c r="A242" t="s">
        <v>153</v>
      </c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</row>
    <row r="243" spans="1:41">
      <c r="A243" t="s">
        <v>154</v>
      </c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</row>
    <row r="244" spans="1:41">
      <c r="A244" t="s">
        <v>155</v>
      </c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</row>
    <row r="245" spans="1:41"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</row>
    <row r="246" spans="1:41"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</row>
    <row r="247" spans="1:41">
      <c r="A247" s="33" t="s">
        <v>156</v>
      </c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</row>
    <row r="248" spans="1:41">
      <c r="A248" t="s">
        <v>157</v>
      </c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</row>
    <row r="249" spans="1:41">
      <c r="A249" t="s">
        <v>158</v>
      </c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</row>
    <row r="250" spans="1:41">
      <c r="A250" t="s">
        <v>159</v>
      </c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</row>
    <row r="251" spans="1:41"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</row>
    <row r="252" spans="1:41">
      <c r="A252" t="s">
        <v>160</v>
      </c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</row>
    <row r="253" spans="1:41">
      <c r="A253" t="s">
        <v>161</v>
      </c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</row>
    <row r="254" spans="1:41"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</row>
    <row r="255" spans="1:41"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</row>
    <row r="256" spans="1:41"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</row>
    <row r="257" spans="1:41"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</row>
    <row r="258" spans="1:41"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</row>
    <row r="259" spans="1:41"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</row>
    <row r="260" spans="1:41"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</row>
    <row r="261" spans="1:41"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</row>
    <row r="262" spans="1:41" ht="17" thickBot="1">
      <c r="C262" s="131" t="s">
        <v>102</v>
      </c>
      <c r="D262" s="132"/>
      <c r="E262" s="132"/>
      <c r="F262" s="132"/>
      <c r="G262" s="132"/>
      <c r="H262" s="132"/>
      <c r="I262" s="132"/>
      <c r="J262" s="133"/>
      <c r="K262" s="131" t="s">
        <v>182</v>
      </c>
      <c r="L262" s="132"/>
      <c r="M262" s="132"/>
      <c r="N262" s="132"/>
      <c r="O262" s="132"/>
      <c r="P262" s="132"/>
      <c r="Q262" s="133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</row>
    <row r="263" spans="1:41">
      <c r="A263" s="10" t="s">
        <v>162</v>
      </c>
      <c r="B263" s="10"/>
      <c r="C263" s="35" t="s">
        <v>163</v>
      </c>
      <c r="D263" s="35" t="s">
        <v>164</v>
      </c>
      <c r="E263" s="35" t="s">
        <v>165</v>
      </c>
      <c r="F263" s="35" t="s">
        <v>166</v>
      </c>
      <c r="G263" s="35" t="s">
        <v>167</v>
      </c>
      <c r="H263" s="35" t="s">
        <v>168</v>
      </c>
      <c r="I263" s="35" t="s">
        <v>169</v>
      </c>
      <c r="J263" s="35" t="s">
        <v>170</v>
      </c>
      <c r="K263" s="35" t="s">
        <v>171</v>
      </c>
      <c r="L263" s="35" t="s">
        <v>172</v>
      </c>
      <c r="M263" s="35" t="s">
        <v>173</v>
      </c>
      <c r="N263" s="35" t="s">
        <v>194</v>
      </c>
      <c r="O263" s="35" t="s">
        <v>212</v>
      </c>
      <c r="P263" s="35" t="s">
        <v>216</v>
      </c>
      <c r="Q263" s="35" t="s">
        <v>221</v>
      </c>
      <c r="R263" s="35" t="s">
        <v>225</v>
      </c>
      <c r="S263" s="34"/>
      <c r="T263" s="34"/>
      <c r="U263" s="34"/>
      <c r="V263" s="34"/>
      <c r="W263" s="34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</row>
    <row r="264" spans="1:41"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</row>
    <row r="265" spans="1:41"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</row>
    <row r="266" spans="1:41"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</row>
    <row r="267" spans="1:41">
      <c r="A267" t="s">
        <v>71</v>
      </c>
      <c r="C267" s="12">
        <f>C139+D139</f>
        <v>2279.5</v>
      </c>
      <c r="D267" s="12">
        <f>E139+F139</f>
        <v>2437</v>
      </c>
      <c r="E267" s="12">
        <f>G139+H139</f>
        <v>2556.4</v>
      </c>
      <c r="F267" s="12">
        <f>I139+J139</f>
        <v>2863.3999999999996</v>
      </c>
      <c r="G267" s="12">
        <f>K139+L139</f>
        <v>2608.3000000000002</v>
      </c>
      <c r="H267" s="12">
        <f>M139+N139</f>
        <v>2564.6999999999998</v>
      </c>
      <c r="I267" s="12">
        <f>O139+P139</f>
        <v>2950.3</v>
      </c>
      <c r="J267" s="12">
        <f>Q139+R139</f>
        <v>3439.2</v>
      </c>
      <c r="K267" s="12">
        <f>S139+T139</f>
        <v>330.20000000000005</v>
      </c>
      <c r="L267" s="12">
        <f>U139+V139</f>
        <v>327.5</v>
      </c>
      <c r="M267" s="12">
        <f>W139+X139</f>
        <v>356.5</v>
      </c>
      <c r="N267" s="12">
        <f t="shared" ref="N267:N273" si="96">Z139+Y139</f>
        <v>420.9</v>
      </c>
      <c r="O267" s="12">
        <f t="shared" ref="O267:O273" si="97">AA139+AB139</f>
        <v>458.70000000000005</v>
      </c>
      <c r="P267" s="12">
        <f t="shared" ref="P267:P273" si="98">AD139+AC139</f>
        <v>489.5</v>
      </c>
      <c r="Q267" s="12">
        <f t="shared" ref="Q267:Q273" si="99">AE139+AF139</f>
        <v>519.70000000000005</v>
      </c>
      <c r="R267" s="12">
        <f t="shared" ref="R267:R273" si="100">AH139+AG139</f>
        <v>586.90000000000009</v>
      </c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</row>
    <row r="268" spans="1:41">
      <c r="A268" t="s">
        <v>108</v>
      </c>
      <c r="C268" s="12">
        <f t="shared" ref="C268:C273" si="101">C140+D140</f>
        <v>1657.4</v>
      </c>
      <c r="D268" s="12">
        <f t="shared" ref="D268:D273" si="102">E140+F140</f>
        <v>1762</v>
      </c>
      <c r="E268" s="12">
        <f t="shared" ref="E268:E273" si="103">G140+H140</f>
        <v>1832.3</v>
      </c>
      <c r="F268" s="12">
        <f t="shared" ref="F268:F273" si="104">I140+J140</f>
        <v>2027.6</v>
      </c>
      <c r="G268" s="12">
        <f t="shared" ref="G268:G273" si="105">K140+L140</f>
        <v>1758</v>
      </c>
      <c r="H268" s="12">
        <f t="shared" ref="H268:H273" si="106">M140+N140</f>
        <v>1669.6</v>
      </c>
      <c r="I268" s="12">
        <f t="shared" ref="I268:I273" si="107">O140+P140</f>
        <v>1902.4</v>
      </c>
      <c r="J268" s="12">
        <f t="shared" ref="J268:J273" si="108">Q140+R140</f>
        <v>2198.5</v>
      </c>
      <c r="K268" s="12">
        <f t="shared" ref="K268:K273" si="109">S140+T140</f>
        <v>218.10000000000002</v>
      </c>
      <c r="L268" s="12">
        <f t="shared" ref="L268:L273" si="110">U140+V140</f>
        <v>207.60000000000002</v>
      </c>
      <c r="M268" s="12">
        <f t="shared" ref="M268:M273" si="111">W140+X140</f>
        <v>225.89999999999998</v>
      </c>
      <c r="N268" s="12">
        <f t="shared" si="96"/>
        <v>278.60000000000002</v>
      </c>
      <c r="O268" s="12">
        <f t="shared" si="97"/>
        <v>310</v>
      </c>
      <c r="P268" s="12">
        <f t="shared" si="98"/>
        <v>321.79999999999995</v>
      </c>
      <c r="Q268" s="12">
        <f t="shared" si="99"/>
        <v>340.8</v>
      </c>
      <c r="R268" s="12">
        <f t="shared" si="100"/>
        <v>379</v>
      </c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</row>
    <row r="269" spans="1:41">
      <c r="A269" t="s">
        <v>109</v>
      </c>
      <c r="C269" s="12">
        <f t="shared" si="101"/>
        <v>575.9</v>
      </c>
      <c r="D269" s="12">
        <f t="shared" si="102"/>
        <v>573.90000000000009</v>
      </c>
      <c r="E269" s="12">
        <f t="shared" si="103"/>
        <v>662.3</v>
      </c>
      <c r="F269" s="12">
        <f t="shared" si="104"/>
        <v>842.9</v>
      </c>
      <c r="G269" s="12">
        <f t="shared" si="105"/>
        <v>633.19999999999993</v>
      </c>
      <c r="H269" s="12">
        <f t="shared" si="106"/>
        <v>596.5</v>
      </c>
      <c r="I269" s="12">
        <f t="shared" si="107"/>
        <v>657.1</v>
      </c>
      <c r="J269" s="12">
        <f t="shared" si="108"/>
        <v>827.1</v>
      </c>
      <c r="K269" s="12">
        <f t="shared" si="109"/>
        <v>82.399999999999991</v>
      </c>
      <c r="L269" s="12">
        <f t="shared" si="110"/>
        <v>71.400000000000006</v>
      </c>
      <c r="M269" s="12">
        <f t="shared" si="111"/>
        <v>72.7</v>
      </c>
      <c r="N269" s="12">
        <f t="shared" si="96"/>
        <v>99.699999999999989</v>
      </c>
      <c r="O269" s="12">
        <f t="shared" si="97"/>
        <v>121.89999999999999</v>
      </c>
      <c r="P269" s="12">
        <f t="shared" si="98"/>
        <v>140.80000000000001</v>
      </c>
      <c r="Q269" s="12">
        <f t="shared" si="99"/>
        <v>149.19999999999999</v>
      </c>
      <c r="R269" s="12">
        <f t="shared" si="100"/>
        <v>166.7</v>
      </c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</row>
    <row r="270" spans="1:41">
      <c r="A270" t="s">
        <v>110</v>
      </c>
      <c r="C270" s="12">
        <f t="shared" si="101"/>
        <v>575.9</v>
      </c>
      <c r="D270" s="12">
        <f t="shared" si="102"/>
        <v>573.90000000000009</v>
      </c>
      <c r="E270" s="12">
        <f t="shared" si="103"/>
        <v>662.3</v>
      </c>
      <c r="F270" s="12">
        <f t="shared" si="104"/>
        <v>842.9</v>
      </c>
      <c r="G270" s="12">
        <f t="shared" si="105"/>
        <v>633.19999999999993</v>
      </c>
      <c r="H270" s="12">
        <f t="shared" si="106"/>
        <v>596.5</v>
      </c>
      <c r="I270" s="12">
        <f t="shared" si="107"/>
        <v>657.1</v>
      </c>
      <c r="J270" s="12">
        <f t="shared" si="108"/>
        <v>827.1</v>
      </c>
      <c r="K270" s="12">
        <f t="shared" si="109"/>
        <v>82.399999999999991</v>
      </c>
      <c r="L270" s="12">
        <f t="shared" si="110"/>
        <v>71.400000000000006</v>
      </c>
      <c r="M270" s="12">
        <f t="shared" si="111"/>
        <v>72.7</v>
      </c>
      <c r="N270" s="12">
        <f t="shared" si="96"/>
        <v>99.699999999999989</v>
      </c>
      <c r="O270" s="12">
        <f t="shared" si="97"/>
        <v>121.89999999999999</v>
      </c>
      <c r="P270" s="12">
        <f t="shared" si="98"/>
        <v>140.80000000000001</v>
      </c>
      <c r="Q270" s="12">
        <f t="shared" si="99"/>
        <v>149.19999999999999</v>
      </c>
      <c r="R270" s="12">
        <f t="shared" si="100"/>
        <v>166.7</v>
      </c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</row>
    <row r="271" spans="1:41">
      <c r="A271" t="s">
        <v>70</v>
      </c>
      <c r="C271" s="12">
        <f t="shared" si="101"/>
        <v>447.8</v>
      </c>
      <c r="D271" s="12">
        <f t="shared" si="102"/>
        <v>434.4</v>
      </c>
      <c r="E271" s="12">
        <f t="shared" si="103"/>
        <v>512.1</v>
      </c>
      <c r="F271" s="12">
        <f t="shared" si="104"/>
        <v>681.7</v>
      </c>
      <c r="G271" s="12">
        <f t="shared" si="105"/>
        <v>452.1</v>
      </c>
      <c r="H271" s="12">
        <f t="shared" si="106"/>
        <v>413</v>
      </c>
      <c r="I271" s="12">
        <f t="shared" si="107"/>
        <v>478.3</v>
      </c>
      <c r="J271" s="12">
        <f t="shared" si="108"/>
        <v>646.90000000000009</v>
      </c>
      <c r="K271" s="12">
        <f t="shared" si="109"/>
        <v>65.099999999999994</v>
      </c>
      <c r="L271" s="12">
        <f t="shared" si="110"/>
        <v>52.5</v>
      </c>
      <c r="M271" s="12">
        <f t="shared" si="111"/>
        <v>52.8</v>
      </c>
      <c r="N271" s="12">
        <f t="shared" si="96"/>
        <v>78.400000000000006</v>
      </c>
      <c r="O271" s="12">
        <f t="shared" si="97"/>
        <v>97.5</v>
      </c>
      <c r="P271" s="12">
        <f t="shared" si="98"/>
        <v>113</v>
      </c>
      <c r="Q271" s="12">
        <f t="shared" si="99"/>
        <v>122</v>
      </c>
      <c r="R271" s="12">
        <f t="shared" si="100"/>
        <v>134.69999999999999</v>
      </c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</row>
    <row r="272" spans="1:41">
      <c r="A272" t="s">
        <v>47</v>
      </c>
      <c r="C272" s="12">
        <f t="shared" si="101"/>
        <v>427</v>
      </c>
      <c r="D272" s="12">
        <f t="shared" si="102"/>
        <v>415.9</v>
      </c>
      <c r="E272" s="12">
        <f t="shared" si="103"/>
        <v>492.9</v>
      </c>
      <c r="F272" s="12">
        <f t="shared" si="104"/>
        <v>659.5</v>
      </c>
      <c r="G272" s="12">
        <f t="shared" si="105"/>
        <v>426.9</v>
      </c>
      <c r="H272" s="12">
        <f t="shared" si="106"/>
        <v>384</v>
      </c>
      <c r="I272" s="12">
        <f t="shared" si="107"/>
        <v>448.5</v>
      </c>
      <c r="J272" s="12">
        <f t="shared" si="108"/>
        <v>620.29999999999995</v>
      </c>
      <c r="K272" s="12">
        <f t="shared" si="109"/>
        <v>62.5</v>
      </c>
      <c r="L272" s="12">
        <f t="shared" si="110"/>
        <v>49.5</v>
      </c>
      <c r="M272" s="12">
        <f t="shared" si="111"/>
        <v>53.7</v>
      </c>
      <c r="N272" s="12">
        <f t="shared" si="96"/>
        <v>70.900000000000006</v>
      </c>
      <c r="O272" s="12">
        <f t="shared" si="97"/>
        <v>93</v>
      </c>
      <c r="P272" s="12">
        <f t="shared" si="98"/>
        <v>101.69999999999999</v>
      </c>
      <c r="Q272" s="12">
        <f t="shared" si="99"/>
        <v>111.6</v>
      </c>
      <c r="R272" s="12">
        <f t="shared" si="100"/>
        <v>122</v>
      </c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</row>
    <row r="273" spans="1:41">
      <c r="A273" t="s">
        <v>111</v>
      </c>
      <c r="C273" s="12">
        <f t="shared" si="101"/>
        <v>400.5</v>
      </c>
      <c r="D273" s="12">
        <f t="shared" si="102"/>
        <v>385.9</v>
      </c>
      <c r="E273" s="12">
        <f t="shared" si="103"/>
        <v>459.29999999999995</v>
      </c>
      <c r="F273" s="12">
        <f t="shared" si="104"/>
        <v>618.70000000000005</v>
      </c>
      <c r="G273" s="12">
        <f t="shared" si="105"/>
        <v>400.9</v>
      </c>
      <c r="H273" s="12">
        <f t="shared" si="106"/>
        <v>386.20000000000005</v>
      </c>
      <c r="I273" s="12">
        <f t="shared" si="107"/>
        <v>422.4</v>
      </c>
      <c r="J273" s="12">
        <f t="shared" si="108"/>
        <v>568.40000000000009</v>
      </c>
      <c r="K273" s="12">
        <f t="shared" si="109"/>
        <v>57.099999999999994</v>
      </c>
      <c r="L273" s="12">
        <f t="shared" si="110"/>
        <v>46.8</v>
      </c>
      <c r="M273" s="12">
        <f t="shared" si="111"/>
        <v>49.5</v>
      </c>
      <c r="N273" s="12">
        <f t="shared" si="96"/>
        <v>65.3</v>
      </c>
      <c r="O273" s="12">
        <f t="shared" si="97"/>
        <v>83.5</v>
      </c>
      <c r="P273" s="12">
        <f t="shared" si="98"/>
        <v>89.5</v>
      </c>
      <c r="Q273" s="12">
        <f t="shared" si="99"/>
        <v>87.2</v>
      </c>
      <c r="R273" s="12">
        <f t="shared" si="100"/>
        <v>96.500000000000014</v>
      </c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</row>
    <row r="274" spans="1:41">
      <c r="A274" t="s">
        <v>112</v>
      </c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</row>
    <row r="275" spans="1:41"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</row>
    <row r="276" spans="1:41">
      <c r="A276" s="31" t="s">
        <v>113</v>
      </c>
      <c r="C276" s="32">
        <f>C269/C267</f>
        <v>0.25264312349199386</v>
      </c>
      <c r="D276" s="32">
        <f t="shared" ref="D276:M276" si="112">D269/D267</f>
        <v>0.23549446040213382</v>
      </c>
      <c r="E276" s="32">
        <f t="shared" si="112"/>
        <v>0.25907526208731024</v>
      </c>
      <c r="F276" s="32">
        <f t="shared" si="112"/>
        <v>0.29437032897953486</v>
      </c>
      <c r="G276" s="32">
        <f t="shared" si="112"/>
        <v>0.2427634857953456</v>
      </c>
      <c r="H276" s="32">
        <f t="shared" si="112"/>
        <v>0.23258080867157954</v>
      </c>
      <c r="I276" s="32">
        <f t="shared" si="112"/>
        <v>0.2227231129037725</v>
      </c>
      <c r="J276" s="32">
        <f t="shared" si="112"/>
        <v>0.2404919748778786</v>
      </c>
      <c r="K276" s="32">
        <f t="shared" si="112"/>
        <v>0.24954572986069043</v>
      </c>
      <c r="L276" s="32">
        <f t="shared" si="112"/>
        <v>0.21801526717557254</v>
      </c>
      <c r="M276" s="32">
        <f t="shared" si="112"/>
        <v>0.20392706872370267</v>
      </c>
      <c r="N276" s="32">
        <f t="shared" ref="N276:O276" si="113">N269/N267</f>
        <v>0.23687336659539082</v>
      </c>
      <c r="O276" s="32">
        <f t="shared" si="113"/>
        <v>0.26575103553520818</v>
      </c>
      <c r="P276" s="32">
        <f t="shared" ref="P276:Q276" si="114">P269/P267</f>
        <v>0.28764044943820227</v>
      </c>
      <c r="Q276" s="32">
        <f t="shared" si="114"/>
        <v>0.28708870502212808</v>
      </c>
      <c r="R276" s="32">
        <f t="shared" ref="R276" si="115">R269/R267</f>
        <v>0.28403475890270907</v>
      </c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</row>
    <row r="277" spans="1:41">
      <c r="A277" s="31" t="s">
        <v>114</v>
      </c>
      <c r="C277" s="32">
        <f>C273/C267</f>
        <v>0.1756964246545295</v>
      </c>
      <c r="D277" s="32">
        <f t="shared" ref="D277:M277" si="116">D273/D267</f>
        <v>0.1583504308576118</v>
      </c>
      <c r="E277" s="32">
        <f t="shared" si="116"/>
        <v>0.17966671882334531</v>
      </c>
      <c r="F277" s="32">
        <f t="shared" si="116"/>
        <v>0.21607180275197321</v>
      </c>
      <c r="G277" s="32">
        <f t="shared" si="116"/>
        <v>0.15370164474945364</v>
      </c>
      <c r="H277" s="32">
        <f t="shared" si="116"/>
        <v>0.15058291418099587</v>
      </c>
      <c r="I277" s="32">
        <f t="shared" si="116"/>
        <v>0.14317188082567872</v>
      </c>
      <c r="J277" s="32">
        <f t="shared" si="116"/>
        <v>0.16527099325424521</v>
      </c>
      <c r="K277" s="32">
        <f t="shared" si="116"/>
        <v>0.17292549969715321</v>
      </c>
      <c r="L277" s="32">
        <f t="shared" si="116"/>
        <v>0.1429007633587786</v>
      </c>
      <c r="M277" s="32">
        <f t="shared" si="116"/>
        <v>0.13884992987377279</v>
      </c>
      <c r="N277" s="32">
        <f t="shared" ref="N277:O277" si="117">N273/N267</f>
        <v>0.15514373960560704</v>
      </c>
      <c r="O277" s="32">
        <f t="shared" si="117"/>
        <v>0.18203618923043383</v>
      </c>
      <c r="P277" s="32">
        <f t="shared" ref="P277:Q277" si="118">P273/P267</f>
        <v>0.18283963227783454</v>
      </c>
      <c r="Q277" s="32">
        <f t="shared" si="118"/>
        <v>0.16778910910140465</v>
      </c>
      <c r="R277" s="32">
        <f t="shared" ref="R277" si="119">R273/R267</f>
        <v>0.16442324075651729</v>
      </c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</row>
    <row r="278" spans="1:41"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</row>
    <row r="279" spans="1:41"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</row>
    <row r="280" spans="1:41"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</row>
    <row r="281" spans="1:41">
      <c r="A281" s="33" t="s">
        <v>115</v>
      </c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</row>
    <row r="282" spans="1:41"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</row>
    <row r="283" spans="1:41">
      <c r="A283" t="s">
        <v>116</v>
      </c>
      <c r="C283" s="12">
        <f>C155+D155</f>
        <v>2279.5</v>
      </c>
      <c r="D283" s="12">
        <f t="shared" ref="D283" si="120">E155+F155</f>
        <v>2437</v>
      </c>
      <c r="E283" s="12">
        <f t="shared" ref="E283" si="121">G155+H155</f>
        <v>2556.4</v>
      </c>
      <c r="F283" s="12">
        <f t="shared" ref="F283" si="122">I155+J155</f>
        <v>2863.3999999999996</v>
      </c>
      <c r="G283" s="12">
        <f t="shared" ref="G283" si="123">K155+L155</f>
        <v>2608.3000000000002</v>
      </c>
      <c r="H283" s="12">
        <f t="shared" ref="H283" si="124">M155+N155</f>
        <v>2564.6999999999998</v>
      </c>
      <c r="I283" s="12">
        <f t="shared" ref="I283" si="125">O155+P155</f>
        <v>2950.3</v>
      </c>
      <c r="J283" s="12">
        <f t="shared" ref="J283" si="126">Q155+R155</f>
        <v>3439.2</v>
      </c>
      <c r="K283" s="12">
        <f t="shared" ref="K283" si="127">S155+T155</f>
        <v>330.20000000000005</v>
      </c>
      <c r="L283" s="12">
        <f t="shared" ref="L283" si="128">U155+V155</f>
        <v>327.5</v>
      </c>
      <c r="M283" s="12">
        <f>W155+X155</f>
        <v>356.5</v>
      </c>
      <c r="N283" s="12">
        <f>Z155+Y155</f>
        <v>420.9</v>
      </c>
      <c r="O283" s="12">
        <f>AA155+AB155</f>
        <v>458.70000000000005</v>
      </c>
      <c r="P283" s="12">
        <f>AD155+AC155</f>
        <v>489.5</v>
      </c>
      <c r="Q283" s="12">
        <f>AE155+AF155</f>
        <v>519.70000000000005</v>
      </c>
      <c r="R283" s="12">
        <f>AH155+AG155</f>
        <v>586.90000000000009</v>
      </c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</row>
    <row r="284" spans="1:41"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</row>
    <row r="285" spans="1:41"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</row>
    <row r="286" spans="1:41">
      <c r="A286" s="33" t="s">
        <v>117</v>
      </c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</row>
    <row r="287" spans="1:41">
      <c r="A287" t="s">
        <v>118</v>
      </c>
      <c r="C287" s="12">
        <f t="shared" ref="C287:C290" si="129">C159+D159</f>
        <v>505.9</v>
      </c>
      <c r="D287" s="12">
        <f t="shared" ref="D287:D290" si="130">E159+F159</f>
        <v>634.40000000000009</v>
      </c>
      <c r="E287" s="12">
        <f t="shared" ref="E287:E290" si="131">G159+H159</f>
        <v>563.70000000000005</v>
      </c>
      <c r="F287" s="12">
        <f t="shared" ref="F287:F290" si="132">I159+J159</f>
        <v>680.3</v>
      </c>
      <c r="G287" s="12">
        <f t="shared" ref="G287:G290" si="133">K159+L159</f>
        <v>638.79999999999995</v>
      </c>
      <c r="H287" s="12">
        <f t="shared" ref="H287:H290" si="134">M159+N159</f>
        <v>626.20000000000005</v>
      </c>
      <c r="I287" s="12">
        <f t="shared" ref="I287:I290" si="135">O159+P159</f>
        <v>611.4</v>
      </c>
      <c r="J287" s="12">
        <f t="shared" ref="J287:J290" si="136">Q159+R159</f>
        <v>811.6</v>
      </c>
      <c r="K287" s="12">
        <f t="shared" ref="K287:K290" si="137">S159+T159</f>
        <v>89.199999999999989</v>
      </c>
      <c r="L287" s="12">
        <f t="shared" ref="L287:L290" si="138">U159+V159</f>
        <v>82.9</v>
      </c>
      <c r="M287" s="12">
        <f t="shared" ref="M287:M290" si="139">W159+X159</f>
        <v>118.1</v>
      </c>
      <c r="N287" s="12">
        <f>Z159+Y159</f>
        <v>132.6</v>
      </c>
      <c r="O287" s="12">
        <f>AA159+AB159</f>
        <v>136.69999999999999</v>
      </c>
      <c r="P287" s="12">
        <f>AD159+AC159</f>
        <v>130.30000000000001</v>
      </c>
      <c r="Q287" s="12">
        <f>AE159+AF159</f>
        <v>143.9</v>
      </c>
      <c r="R287" s="12">
        <f>AH159+AG159</f>
        <v>159.6</v>
      </c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</row>
    <row r="288" spans="1:41">
      <c r="A288" t="s">
        <v>119</v>
      </c>
      <c r="C288" s="12">
        <f t="shared" si="129"/>
        <v>1773.6</v>
      </c>
      <c r="D288" s="12">
        <f t="shared" si="130"/>
        <v>1802.6</v>
      </c>
      <c r="E288" s="12">
        <f t="shared" si="131"/>
        <v>1992.6</v>
      </c>
      <c r="F288" s="12">
        <f t="shared" si="132"/>
        <v>2183.1</v>
      </c>
      <c r="G288" s="12">
        <f t="shared" si="133"/>
        <v>1969.5</v>
      </c>
      <c r="H288" s="12">
        <f t="shared" si="134"/>
        <v>1938.5</v>
      </c>
      <c r="I288" s="12">
        <f t="shared" si="135"/>
        <v>2339.1</v>
      </c>
      <c r="J288" s="12">
        <f t="shared" si="136"/>
        <v>2627.6</v>
      </c>
      <c r="K288" s="12">
        <f t="shared" si="137"/>
        <v>241</v>
      </c>
      <c r="L288" s="12">
        <f t="shared" si="138"/>
        <v>244.59999999999997</v>
      </c>
      <c r="M288" s="12">
        <f t="shared" si="139"/>
        <v>238.4</v>
      </c>
      <c r="N288" s="12">
        <f>Z160+Y160</f>
        <v>288.3</v>
      </c>
      <c r="O288" s="12">
        <f>AA160+AB160</f>
        <v>322.10000000000002</v>
      </c>
      <c r="P288" s="12">
        <f>AD160+AC160</f>
        <v>359.1</v>
      </c>
      <c r="Q288" s="12">
        <f>AE160+AF160</f>
        <v>375.79999999999995</v>
      </c>
      <c r="R288" s="12">
        <f>AH160+AG160</f>
        <v>427.3</v>
      </c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</row>
    <row r="289" spans="1:41">
      <c r="A289" t="s">
        <v>120</v>
      </c>
      <c r="C289" s="12">
        <f t="shared" si="129"/>
        <v>0</v>
      </c>
      <c r="D289" s="12">
        <f t="shared" si="130"/>
        <v>0</v>
      </c>
      <c r="E289" s="12">
        <f t="shared" si="131"/>
        <v>0</v>
      </c>
      <c r="F289" s="12">
        <f t="shared" si="132"/>
        <v>0</v>
      </c>
      <c r="G289" s="12">
        <f t="shared" si="133"/>
        <v>0</v>
      </c>
      <c r="H289" s="12">
        <f t="shared" si="134"/>
        <v>0</v>
      </c>
      <c r="I289" s="12">
        <f t="shared" si="135"/>
        <v>0</v>
      </c>
      <c r="J289" s="12">
        <f t="shared" si="136"/>
        <v>0</v>
      </c>
      <c r="K289" s="12">
        <f t="shared" si="137"/>
        <v>0</v>
      </c>
      <c r="L289" s="12">
        <f t="shared" si="138"/>
        <v>0</v>
      </c>
      <c r="M289" s="12">
        <f t="shared" si="139"/>
        <v>0</v>
      </c>
      <c r="N289" s="12">
        <f>Z161+Y161</f>
        <v>0</v>
      </c>
      <c r="O289" s="12">
        <f>AA161+AB161</f>
        <v>0</v>
      </c>
      <c r="P289" s="12">
        <f>AD161+AC161</f>
        <v>0</v>
      </c>
      <c r="Q289" s="12">
        <f>AE161+AF161</f>
        <v>0</v>
      </c>
      <c r="R289" s="12">
        <f>AH161+AG161</f>
        <v>0</v>
      </c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</row>
    <row r="290" spans="1:41">
      <c r="A290" s="28" t="s">
        <v>121</v>
      </c>
      <c r="C290" s="12">
        <f t="shared" si="129"/>
        <v>2279.5</v>
      </c>
      <c r="D290" s="12">
        <f t="shared" si="130"/>
        <v>2437</v>
      </c>
      <c r="E290" s="12">
        <f t="shared" si="131"/>
        <v>2556.3000000000002</v>
      </c>
      <c r="F290" s="12">
        <f t="shared" si="132"/>
        <v>2863.3999999999996</v>
      </c>
      <c r="G290" s="12">
        <f t="shared" si="133"/>
        <v>2608.2999999999997</v>
      </c>
      <c r="H290" s="12">
        <f t="shared" si="134"/>
        <v>2564.6999999999998</v>
      </c>
      <c r="I290" s="12">
        <f t="shared" si="135"/>
        <v>2950.5</v>
      </c>
      <c r="J290" s="12">
        <f t="shared" si="136"/>
        <v>3439.2</v>
      </c>
      <c r="K290" s="12">
        <f t="shared" si="137"/>
        <v>330.20000000000005</v>
      </c>
      <c r="L290" s="12">
        <f t="shared" si="138"/>
        <v>327.5</v>
      </c>
      <c r="M290" s="12">
        <f t="shared" si="139"/>
        <v>356.5</v>
      </c>
      <c r="N290" s="12">
        <f>Z162+Y162</f>
        <v>420.90000000000003</v>
      </c>
      <c r="O290" s="12">
        <f>AA162+AB162</f>
        <v>458.79999999999995</v>
      </c>
      <c r="P290" s="12">
        <f>AD162+AC162</f>
        <v>489.4</v>
      </c>
      <c r="Q290" s="12">
        <f>AE162+AF162</f>
        <v>519.70000000000005</v>
      </c>
      <c r="R290" s="12">
        <f>AH162+AG162</f>
        <v>586.90000000000009</v>
      </c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</row>
    <row r="291" spans="1:41"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</row>
    <row r="292" spans="1:41">
      <c r="A292" s="33" t="s">
        <v>122</v>
      </c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</row>
    <row r="293" spans="1:41">
      <c r="A293" t="s">
        <v>123</v>
      </c>
      <c r="C293" s="12">
        <f t="shared" ref="C293:C298" si="140">C165+D165</f>
        <v>0</v>
      </c>
      <c r="D293" s="12">
        <f t="shared" ref="D293:D298" si="141">E165+F165</f>
        <v>0</v>
      </c>
      <c r="E293" s="12">
        <f t="shared" ref="E293:E298" si="142">G165+H165</f>
        <v>0</v>
      </c>
      <c r="F293" s="12">
        <f t="shared" ref="F293:F298" si="143">I165+J165</f>
        <v>0</v>
      </c>
      <c r="G293" s="12">
        <f t="shared" ref="G293:G298" si="144">K165+L165</f>
        <v>0</v>
      </c>
      <c r="H293" s="12">
        <f t="shared" ref="H293:H298" si="145">M165+N165</f>
        <v>0</v>
      </c>
      <c r="I293" s="12">
        <f t="shared" ref="I293:I298" si="146">O165+P165</f>
        <v>0</v>
      </c>
      <c r="J293" s="12">
        <f t="shared" ref="J293:J298" si="147">Q165+R165</f>
        <v>0</v>
      </c>
      <c r="K293" s="12">
        <f t="shared" ref="K293:K298" si="148">S165+T165</f>
        <v>0</v>
      </c>
      <c r="L293" s="12">
        <f t="shared" ref="L293:L298" si="149">U165+V165</f>
        <v>0</v>
      </c>
      <c r="M293" s="12">
        <f t="shared" ref="M293:M298" si="150">W165+X165</f>
        <v>0</v>
      </c>
      <c r="N293" s="12">
        <f t="shared" ref="N293:N298" si="151">Z165+Y165</f>
        <v>0</v>
      </c>
      <c r="O293" s="12">
        <f t="shared" ref="O293:O298" si="152">AA165+AB165</f>
        <v>0</v>
      </c>
      <c r="P293" s="12">
        <f t="shared" ref="P293:P298" si="153">AD165+AC165</f>
        <v>0</v>
      </c>
      <c r="Q293" s="12">
        <f t="shared" ref="Q293:Q298" si="154">AE165+AF165</f>
        <v>0</v>
      </c>
      <c r="R293" s="12">
        <f t="shared" ref="R293:R298" si="155">AH165+AG165</f>
        <v>0</v>
      </c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</row>
    <row r="294" spans="1:41">
      <c r="A294" t="s">
        <v>124</v>
      </c>
      <c r="C294" s="12">
        <f t="shared" si="140"/>
        <v>0</v>
      </c>
      <c r="D294" s="12">
        <f t="shared" si="141"/>
        <v>0</v>
      </c>
      <c r="E294" s="12">
        <f t="shared" si="142"/>
        <v>0</v>
      </c>
      <c r="F294" s="12">
        <f t="shared" si="143"/>
        <v>0</v>
      </c>
      <c r="G294" s="12">
        <f t="shared" si="144"/>
        <v>0</v>
      </c>
      <c r="H294" s="12">
        <f t="shared" si="145"/>
        <v>0</v>
      </c>
      <c r="I294" s="12">
        <f t="shared" si="146"/>
        <v>0</v>
      </c>
      <c r="J294" s="12">
        <f t="shared" si="147"/>
        <v>0</v>
      </c>
      <c r="K294" s="12">
        <f t="shared" si="148"/>
        <v>0</v>
      </c>
      <c r="L294" s="12">
        <f t="shared" si="149"/>
        <v>0</v>
      </c>
      <c r="M294" s="12">
        <f t="shared" si="150"/>
        <v>0</v>
      </c>
      <c r="N294" s="12">
        <f t="shared" si="151"/>
        <v>0</v>
      </c>
      <c r="O294" s="12">
        <f t="shared" si="152"/>
        <v>0</v>
      </c>
      <c r="P294" s="12">
        <f t="shared" si="153"/>
        <v>0</v>
      </c>
      <c r="Q294" s="12">
        <f t="shared" si="154"/>
        <v>0</v>
      </c>
      <c r="R294" s="12">
        <f t="shared" si="155"/>
        <v>0</v>
      </c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</row>
    <row r="295" spans="1:41">
      <c r="A295" t="s">
        <v>119</v>
      </c>
      <c r="C295" s="12">
        <f t="shared" si="140"/>
        <v>0</v>
      </c>
      <c r="D295" s="12">
        <f t="shared" si="141"/>
        <v>0</v>
      </c>
      <c r="E295" s="12">
        <f t="shared" si="142"/>
        <v>0</v>
      </c>
      <c r="F295" s="12">
        <f t="shared" si="143"/>
        <v>0</v>
      </c>
      <c r="G295" s="12">
        <f t="shared" si="144"/>
        <v>0</v>
      </c>
      <c r="H295" s="12">
        <f t="shared" si="145"/>
        <v>0</v>
      </c>
      <c r="I295" s="12">
        <f t="shared" si="146"/>
        <v>0</v>
      </c>
      <c r="J295" s="12">
        <f t="shared" si="147"/>
        <v>0</v>
      </c>
      <c r="K295" s="12">
        <f t="shared" si="148"/>
        <v>0</v>
      </c>
      <c r="L295" s="12">
        <f t="shared" si="149"/>
        <v>0</v>
      </c>
      <c r="M295" s="12">
        <f t="shared" si="150"/>
        <v>0</v>
      </c>
      <c r="N295" s="12">
        <f t="shared" si="151"/>
        <v>0</v>
      </c>
      <c r="O295" s="12">
        <f t="shared" si="152"/>
        <v>0</v>
      </c>
      <c r="P295" s="12">
        <f t="shared" si="153"/>
        <v>0</v>
      </c>
      <c r="Q295" s="12">
        <f t="shared" si="154"/>
        <v>0</v>
      </c>
      <c r="R295" s="12">
        <f t="shared" si="155"/>
        <v>0</v>
      </c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</row>
    <row r="296" spans="1:41">
      <c r="A296" t="s">
        <v>118</v>
      </c>
      <c r="C296" s="12">
        <f t="shared" si="140"/>
        <v>0</v>
      </c>
      <c r="D296" s="12">
        <f t="shared" si="141"/>
        <v>0</v>
      </c>
      <c r="E296" s="12">
        <f t="shared" si="142"/>
        <v>0</v>
      </c>
      <c r="F296" s="12">
        <f t="shared" si="143"/>
        <v>0</v>
      </c>
      <c r="G296" s="12">
        <f t="shared" si="144"/>
        <v>0</v>
      </c>
      <c r="H296" s="12">
        <f t="shared" si="145"/>
        <v>0</v>
      </c>
      <c r="I296" s="12">
        <f t="shared" si="146"/>
        <v>0</v>
      </c>
      <c r="J296" s="12">
        <f t="shared" si="147"/>
        <v>0</v>
      </c>
      <c r="K296" s="12">
        <f t="shared" si="148"/>
        <v>0</v>
      </c>
      <c r="L296" s="12">
        <f t="shared" si="149"/>
        <v>0</v>
      </c>
      <c r="M296" s="12">
        <f t="shared" si="150"/>
        <v>0</v>
      </c>
      <c r="N296" s="12">
        <f t="shared" si="151"/>
        <v>0</v>
      </c>
      <c r="O296" s="12">
        <f t="shared" si="152"/>
        <v>0</v>
      </c>
      <c r="P296" s="12">
        <f t="shared" si="153"/>
        <v>0</v>
      </c>
      <c r="Q296" s="12">
        <f t="shared" si="154"/>
        <v>0</v>
      </c>
      <c r="R296" s="12">
        <f t="shared" si="155"/>
        <v>0</v>
      </c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</row>
    <row r="297" spans="1:41">
      <c r="A297" t="s">
        <v>125</v>
      </c>
      <c r="C297" s="12">
        <f t="shared" si="140"/>
        <v>0</v>
      </c>
      <c r="D297" s="12">
        <f t="shared" si="141"/>
        <v>0</v>
      </c>
      <c r="E297" s="12">
        <f t="shared" si="142"/>
        <v>0</v>
      </c>
      <c r="F297" s="12">
        <f t="shared" si="143"/>
        <v>0</v>
      </c>
      <c r="G297" s="12">
        <f t="shared" si="144"/>
        <v>0</v>
      </c>
      <c r="H297" s="12">
        <f t="shared" si="145"/>
        <v>0</v>
      </c>
      <c r="I297" s="12">
        <f t="shared" si="146"/>
        <v>0</v>
      </c>
      <c r="J297" s="12">
        <f t="shared" si="147"/>
        <v>0</v>
      </c>
      <c r="K297" s="12">
        <f t="shared" si="148"/>
        <v>0</v>
      </c>
      <c r="L297" s="12">
        <f t="shared" si="149"/>
        <v>0</v>
      </c>
      <c r="M297" s="12">
        <f t="shared" si="150"/>
        <v>0</v>
      </c>
      <c r="N297" s="12">
        <f t="shared" si="151"/>
        <v>0</v>
      </c>
      <c r="O297" s="12">
        <f t="shared" si="152"/>
        <v>0</v>
      </c>
      <c r="P297" s="12">
        <f t="shared" si="153"/>
        <v>0</v>
      </c>
      <c r="Q297" s="12">
        <f t="shared" si="154"/>
        <v>0</v>
      </c>
      <c r="R297" s="12">
        <f t="shared" si="155"/>
        <v>0</v>
      </c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</row>
    <row r="298" spans="1:41">
      <c r="A298" s="28" t="s">
        <v>126</v>
      </c>
      <c r="C298" s="12">
        <f t="shared" si="140"/>
        <v>0</v>
      </c>
      <c r="D298" s="12">
        <f t="shared" si="141"/>
        <v>0</v>
      </c>
      <c r="E298" s="12">
        <f t="shared" si="142"/>
        <v>0</v>
      </c>
      <c r="F298" s="12">
        <f t="shared" si="143"/>
        <v>0</v>
      </c>
      <c r="G298" s="12">
        <f t="shared" si="144"/>
        <v>0</v>
      </c>
      <c r="H298" s="12">
        <f t="shared" si="145"/>
        <v>0</v>
      </c>
      <c r="I298" s="12">
        <f t="shared" si="146"/>
        <v>0</v>
      </c>
      <c r="J298" s="12">
        <f t="shared" si="147"/>
        <v>0</v>
      </c>
      <c r="K298" s="12">
        <f t="shared" si="148"/>
        <v>0</v>
      </c>
      <c r="L298" s="12">
        <f t="shared" si="149"/>
        <v>0</v>
      </c>
      <c r="M298" s="12">
        <f t="shared" si="150"/>
        <v>0</v>
      </c>
      <c r="N298" s="12">
        <f t="shared" si="151"/>
        <v>0</v>
      </c>
      <c r="O298" s="12">
        <f t="shared" si="152"/>
        <v>0</v>
      </c>
      <c r="P298" s="12">
        <f t="shared" si="153"/>
        <v>0</v>
      </c>
      <c r="Q298" s="12">
        <f t="shared" si="154"/>
        <v>0</v>
      </c>
      <c r="R298" s="12">
        <f t="shared" si="155"/>
        <v>0</v>
      </c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</row>
    <row r="299" spans="1:41"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</row>
    <row r="300" spans="1:41"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</row>
    <row r="301" spans="1:41">
      <c r="A301" s="33" t="s">
        <v>127</v>
      </c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</row>
    <row r="302" spans="1:41">
      <c r="A302" t="s">
        <v>128</v>
      </c>
      <c r="C302" s="12">
        <f t="shared" ref="C302:C306" si="156">C174+D174</f>
        <v>0</v>
      </c>
      <c r="D302" s="12">
        <f t="shared" ref="D302:D306" si="157">E174+F174</f>
        <v>0</v>
      </c>
      <c r="E302" s="12">
        <f t="shared" ref="E302:E306" si="158">G174+H174</f>
        <v>0</v>
      </c>
      <c r="F302" s="12">
        <f t="shared" ref="F302:F306" si="159">I174+J174</f>
        <v>0</v>
      </c>
      <c r="G302" s="12">
        <f t="shared" ref="G302:G306" si="160">K174+L174</f>
        <v>0</v>
      </c>
      <c r="H302" s="12">
        <f t="shared" ref="H302:H306" si="161">M174+N174</f>
        <v>0</v>
      </c>
      <c r="I302" s="12">
        <f t="shared" ref="I302:I306" si="162">O174+P174</f>
        <v>0</v>
      </c>
      <c r="J302" s="12">
        <f t="shared" ref="J302:J306" si="163">Q174+R174</f>
        <v>0</v>
      </c>
      <c r="K302" s="12">
        <f t="shared" ref="K302:K306" si="164">S174+T174</f>
        <v>0</v>
      </c>
      <c r="L302" s="12">
        <f t="shared" ref="L302:L306" si="165">U174+V174</f>
        <v>0</v>
      </c>
      <c r="M302" s="12">
        <f t="shared" ref="M302:M306" si="166">W174+X174</f>
        <v>0</v>
      </c>
      <c r="N302" s="12">
        <f>Z174+Y174</f>
        <v>0</v>
      </c>
      <c r="O302" s="12">
        <f>AA174+AB174</f>
        <v>0</v>
      </c>
      <c r="P302" s="12">
        <f>AD174+AC174</f>
        <v>0</v>
      </c>
      <c r="Q302" s="12">
        <f>AE174+AF174</f>
        <v>0</v>
      </c>
      <c r="R302" s="12">
        <f>AH174+AG174</f>
        <v>0</v>
      </c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</row>
    <row r="303" spans="1:41">
      <c r="A303" t="s">
        <v>129</v>
      </c>
      <c r="C303" s="12">
        <f t="shared" si="156"/>
        <v>2129.7200000000003</v>
      </c>
      <c r="D303" s="12">
        <f t="shared" si="157"/>
        <v>2281.0549999999998</v>
      </c>
      <c r="E303" s="12">
        <f t="shared" si="158"/>
        <v>2388.9449999999997</v>
      </c>
      <c r="F303" s="12">
        <f t="shared" si="159"/>
        <v>2662.98</v>
      </c>
      <c r="G303" s="12">
        <f t="shared" si="160"/>
        <v>2375.44</v>
      </c>
      <c r="H303" s="12">
        <f t="shared" si="161"/>
        <v>2297.375</v>
      </c>
      <c r="I303" s="12">
        <f t="shared" si="162"/>
        <v>2594.4549999999999</v>
      </c>
      <c r="J303" s="12">
        <f t="shared" si="163"/>
        <v>2895.7250000000004</v>
      </c>
      <c r="K303" s="12">
        <f t="shared" si="164"/>
        <v>269.96500000000003</v>
      </c>
      <c r="L303" s="12">
        <f t="shared" si="165"/>
        <v>253.935</v>
      </c>
      <c r="M303" s="12">
        <f t="shared" si="166"/>
        <v>250.05</v>
      </c>
      <c r="N303" s="12">
        <f>Z175+Y175</f>
        <v>297.27</v>
      </c>
      <c r="O303" s="12">
        <f>AA175+AB175</f>
        <v>324.48500000000001</v>
      </c>
      <c r="P303" s="12">
        <f>AD175+AC175</f>
        <v>346.63</v>
      </c>
      <c r="Q303" s="12">
        <f>AE175+AF175</f>
        <v>371.87</v>
      </c>
      <c r="R303" s="12">
        <f>AH175+AG175</f>
        <v>393.92499999999995</v>
      </c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</row>
    <row r="304" spans="1:41">
      <c r="A304" t="s">
        <v>130</v>
      </c>
      <c r="C304" s="12">
        <f t="shared" si="156"/>
        <v>0</v>
      </c>
      <c r="D304" s="12">
        <f t="shared" si="157"/>
        <v>0</v>
      </c>
      <c r="E304" s="12">
        <f t="shared" si="158"/>
        <v>0</v>
      </c>
      <c r="F304" s="12">
        <f t="shared" si="159"/>
        <v>0</v>
      </c>
      <c r="G304" s="12">
        <f t="shared" si="160"/>
        <v>0</v>
      </c>
      <c r="H304" s="12">
        <f t="shared" si="161"/>
        <v>0</v>
      </c>
      <c r="I304" s="12">
        <f t="shared" si="162"/>
        <v>0</v>
      </c>
      <c r="J304" s="12">
        <f t="shared" si="163"/>
        <v>0</v>
      </c>
      <c r="K304" s="12">
        <f t="shared" si="164"/>
        <v>37.9</v>
      </c>
      <c r="L304" s="12">
        <f t="shared" si="165"/>
        <v>50.4</v>
      </c>
      <c r="M304" s="12">
        <f t="shared" si="166"/>
        <v>82.5</v>
      </c>
      <c r="N304" s="12">
        <f>Z176+Y176</f>
        <v>91.1</v>
      </c>
      <c r="O304" s="12">
        <f>AA176+AB176</f>
        <v>96.6</v>
      </c>
      <c r="P304" s="12">
        <f>AD176+AC176</f>
        <v>105</v>
      </c>
      <c r="Q304" s="12">
        <f>AE176+AF176</f>
        <v>106.30000000000001</v>
      </c>
      <c r="R304" s="12">
        <f>AH176+AG176</f>
        <v>147.60000000000002</v>
      </c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</row>
    <row r="305" spans="1:41">
      <c r="A305" t="s">
        <v>76</v>
      </c>
      <c r="C305" s="12">
        <f t="shared" si="156"/>
        <v>149.77999999999997</v>
      </c>
      <c r="D305" s="12">
        <f t="shared" si="157"/>
        <v>155.94500000000016</v>
      </c>
      <c r="E305" s="12">
        <f t="shared" si="158"/>
        <v>167.45500000000015</v>
      </c>
      <c r="F305" s="12">
        <f t="shared" si="159"/>
        <v>200.41999999999985</v>
      </c>
      <c r="G305" s="12">
        <f t="shared" si="160"/>
        <v>232.8599999999999</v>
      </c>
      <c r="H305" s="12">
        <f t="shared" si="161"/>
        <v>267.32500000000005</v>
      </c>
      <c r="I305" s="12">
        <f t="shared" si="162"/>
        <v>355.8449999999998</v>
      </c>
      <c r="J305" s="12">
        <f t="shared" si="163"/>
        <v>543.47499999999991</v>
      </c>
      <c r="K305" s="12">
        <f t="shared" si="164"/>
        <v>22.234999999999999</v>
      </c>
      <c r="L305" s="12">
        <f t="shared" si="165"/>
        <v>23.065000000000001</v>
      </c>
      <c r="M305" s="12">
        <f t="shared" si="166"/>
        <v>24.450000000000003</v>
      </c>
      <c r="N305" s="12">
        <f>Z177+Y177</f>
        <v>32.53</v>
      </c>
      <c r="O305" s="12">
        <f>AA177+AB177</f>
        <v>37.814999999999998</v>
      </c>
      <c r="P305" s="12">
        <f>AD177+AC177</f>
        <v>37.869999999999997</v>
      </c>
      <c r="Q305" s="12">
        <f>AE177+AF177</f>
        <v>41.429999999999993</v>
      </c>
      <c r="R305" s="12">
        <f>AH177+AG177</f>
        <v>45.375</v>
      </c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</row>
    <row r="306" spans="1:41">
      <c r="A306" t="s">
        <v>131</v>
      </c>
      <c r="C306" s="12">
        <f t="shared" si="156"/>
        <v>0</v>
      </c>
      <c r="D306" s="12">
        <f t="shared" si="157"/>
        <v>0</v>
      </c>
      <c r="E306" s="12">
        <f t="shared" si="158"/>
        <v>0</v>
      </c>
      <c r="F306" s="12">
        <f t="shared" si="159"/>
        <v>0</v>
      </c>
      <c r="G306" s="12">
        <f t="shared" si="160"/>
        <v>0</v>
      </c>
      <c r="H306" s="12">
        <f t="shared" si="161"/>
        <v>0</v>
      </c>
      <c r="I306" s="12">
        <f t="shared" si="162"/>
        <v>0</v>
      </c>
      <c r="J306" s="12">
        <f t="shared" si="163"/>
        <v>0</v>
      </c>
      <c r="K306" s="12">
        <f t="shared" si="164"/>
        <v>0</v>
      </c>
      <c r="L306" s="12">
        <f t="shared" si="165"/>
        <v>0</v>
      </c>
      <c r="M306" s="12">
        <f t="shared" si="166"/>
        <v>0</v>
      </c>
      <c r="N306" s="12">
        <f>Z178+Y178</f>
        <v>0</v>
      </c>
      <c r="O306" s="12">
        <f>AA178+AB178</f>
        <v>0</v>
      </c>
      <c r="P306" s="12">
        <f>AD178+AC178</f>
        <v>0</v>
      </c>
      <c r="Q306" s="12">
        <f>AE178+AF178</f>
        <v>0</v>
      </c>
      <c r="R306" s="12">
        <f>AH178+AG178</f>
        <v>0</v>
      </c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</row>
    <row r="307" spans="1:41"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</row>
    <row r="308" spans="1:41">
      <c r="A308" t="s">
        <v>132</v>
      </c>
      <c r="C308" s="12">
        <f t="shared" ref="C308:C309" si="167">C180+D180</f>
        <v>0</v>
      </c>
      <c r="D308" s="12">
        <f t="shared" ref="D308:D309" si="168">E180+F180</f>
        <v>0</v>
      </c>
      <c r="E308" s="12">
        <f t="shared" ref="E308:E309" si="169">G180+H180</f>
        <v>0</v>
      </c>
      <c r="F308" s="12">
        <f t="shared" ref="F308:F309" si="170">I180+J180</f>
        <v>0</v>
      </c>
      <c r="G308" s="12">
        <f t="shared" ref="G308:G309" si="171">K180+L180</f>
        <v>0</v>
      </c>
      <c r="H308" s="12">
        <f t="shared" ref="H308:H309" si="172">M180+N180</f>
        <v>0</v>
      </c>
      <c r="I308" s="12">
        <f t="shared" ref="I308:I309" si="173">O180+P180</f>
        <v>0</v>
      </c>
      <c r="J308" s="12">
        <f t="shared" ref="J308:J309" si="174">Q180+R180</f>
        <v>0</v>
      </c>
      <c r="K308" s="12">
        <f t="shared" ref="K308:K309" si="175">S180+T180</f>
        <v>37.9</v>
      </c>
      <c r="L308" s="12">
        <f t="shared" ref="L308:L309" si="176">U180+V180</f>
        <v>50.4</v>
      </c>
      <c r="M308" s="12">
        <f t="shared" ref="M308:M309" si="177">W180+X180</f>
        <v>82.5</v>
      </c>
      <c r="N308" s="12">
        <f>Z180+Y180</f>
        <v>91.1</v>
      </c>
      <c r="O308" s="12">
        <f>AA180+AB180</f>
        <v>96.6</v>
      </c>
      <c r="P308" s="12">
        <f>AD180+AC180</f>
        <v>105</v>
      </c>
      <c r="Q308" s="12">
        <f>AE180+AF180</f>
        <v>106.30000000000001</v>
      </c>
      <c r="R308" s="12">
        <f>AH180+AG180</f>
        <v>147.60000000000002</v>
      </c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</row>
    <row r="309" spans="1:41">
      <c r="A309" t="s">
        <v>133</v>
      </c>
      <c r="C309" s="12">
        <f t="shared" si="167"/>
        <v>2279.5</v>
      </c>
      <c r="D309" s="12">
        <f t="shared" si="168"/>
        <v>2437</v>
      </c>
      <c r="E309" s="12">
        <f t="shared" si="169"/>
        <v>2556.4</v>
      </c>
      <c r="F309" s="12">
        <f t="shared" si="170"/>
        <v>2863.3999999999996</v>
      </c>
      <c r="G309" s="12">
        <f t="shared" si="171"/>
        <v>2608.3000000000002</v>
      </c>
      <c r="H309" s="12">
        <f t="shared" si="172"/>
        <v>2564.6999999999998</v>
      </c>
      <c r="I309" s="12">
        <f t="shared" si="173"/>
        <v>2950.3</v>
      </c>
      <c r="J309" s="12">
        <f t="shared" si="174"/>
        <v>3439.2</v>
      </c>
      <c r="K309" s="12">
        <f t="shared" si="175"/>
        <v>292.3</v>
      </c>
      <c r="L309" s="12">
        <f t="shared" si="176"/>
        <v>277.10000000000002</v>
      </c>
      <c r="M309" s="12">
        <f t="shared" si="177"/>
        <v>274</v>
      </c>
      <c r="N309" s="12">
        <f>Z181+Y181</f>
        <v>329.8</v>
      </c>
      <c r="O309" s="12">
        <f>AA181+AB181</f>
        <v>362.1</v>
      </c>
      <c r="P309" s="12">
        <f>AD181+AC181</f>
        <v>384.5</v>
      </c>
      <c r="Q309" s="12">
        <f>AE181+AF181</f>
        <v>413.4</v>
      </c>
      <c r="R309" s="12">
        <f>AH181+AG181</f>
        <v>439.30000000000007</v>
      </c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</row>
    <row r="310" spans="1:41"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</row>
    <row r="311" spans="1:41"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</row>
    <row r="312" spans="1:41">
      <c r="A312" s="33" t="s">
        <v>134</v>
      </c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</row>
    <row r="313" spans="1:41"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</row>
    <row r="314" spans="1:41">
      <c r="A314" t="s">
        <v>135</v>
      </c>
      <c r="C314" s="12">
        <f>C186+D186</f>
        <v>0</v>
      </c>
      <c r="D314" s="12">
        <f t="shared" ref="D314" si="178">E186+F186</f>
        <v>0</v>
      </c>
      <c r="E314" s="12">
        <f t="shared" ref="E314" si="179">G186+H186</f>
        <v>0</v>
      </c>
      <c r="F314" s="12">
        <f t="shared" ref="F314" si="180">I186+J186</f>
        <v>0</v>
      </c>
      <c r="G314" s="12">
        <f t="shared" ref="G314" si="181">K186+L186</f>
        <v>0</v>
      </c>
      <c r="H314" s="12">
        <f t="shared" ref="H314" si="182">M186+N186</f>
        <v>0</v>
      </c>
      <c r="I314" s="12">
        <f t="shared" ref="I314" si="183">O186+P186</f>
        <v>0</v>
      </c>
      <c r="J314" s="12">
        <f t="shared" ref="J314" si="184">Q186+R186</f>
        <v>0</v>
      </c>
      <c r="K314" s="12">
        <f t="shared" ref="K314" si="185">S186+T186</f>
        <v>0</v>
      </c>
      <c r="L314" s="12">
        <f t="shared" ref="L314" si="186">U186+V186</f>
        <v>0</v>
      </c>
      <c r="M314" s="12">
        <f>W186+X186</f>
        <v>0</v>
      </c>
      <c r="N314" s="12">
        <f>Z186+Y186</f>
        <v>0</v>
      </c>
      <c r="O314" s="12">
        <f>AA186+AB186</f>
        <v>0</v>
      </c>
      <c r="P314" s="12">
        <f>AD186+AC186</f>
        <v>0</v>
      </c>
      <c r="Q314" s="12">
        <f>AE186+AF186</f>
        <v>0</v>
      </c>
      <c r="R314" s="12">
        <f>AH186+AG186</f>
        <v>0</v>
      </c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</row>
    <row r="315" spans="1:41"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</row>
    <row r="316" spans="1:41">
      <c r="A316" s="33" t="s">
        <v>136</v>
      </c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</row>
    <row r="317" spans="1:41">
      <c r="A317" t="s">
        <v>137</v>
      </c>
      <c r="C317" s="12">
        <f t="shared" ref="C317:C320" si="187">C189+D189</f>
        <v>0</v>
      </c>
      <c r="D317" s="12">
        <f t="shared" ref="D317:D320" si="188">E189+F189</f>
        <v>0</v>
      </c>
      <c r="E317" s="12">
        <f t="shared" ref="E317:E320" si="189">G189+H189</f>
        <v>0</v>
      </c>
      <c r="F317" s="12">
        <f t="shared" ref="F317:F320" si="190">I189+J189</f>
        <v>0</v>
      </c>
      <c r="G317" s="12">
        <f t="shared" ref="G317:G320" si="191">K189+L189</f>
        <v>0</v>
      </c>
      <c r="H317" s="12">
        <f t="shared" ref="H317:H320" si="192">M189+N189</f>
        <v>0</v>
      </c>
      <c r="I317" s="12">
        <f t="shared" ref="I317:I320" si="193">O189+P189</f>
        <v>0</v>
      </c>
      <c r="J317" s="12">
        <f t="shared" ref="J317:J320" si="194">Q189+R189</f>
        <v>0</v>
      </c>
      <c r="K317" s="12">
        <f t="shared" ref="K317:K320" si="195">S189+T189</f>
        <v>0</v>
      </c>
      <c r="L317" s="12">
        <f t="shared" ref="L317:L320" si="196">U189+V189</f>
        <v>0</v>
      </c>
      <c r="M317" s="12">
        <f t="shared" ref="M317:M320" si="197">W189+X189</f>
        <v>0</v>
      </c>
      <c r="N317" s="12">
        <f>Z189+Y189</f>
        <v>0</v>
      </c>
      <c r="O317" s="12">
        <f>AA189+AB189</f>
        <v>0</v>
      </c>
      <c r="P317" s="12">
        <f>AD189+AC189</f>
        <v>0</v>
      </c>
      <c r="Q317" s="12">
        <f>AE189+AF189</f>
        <v>0</v>
      </c>
      <c r="R317" s="12">
        <f>AH189+AG189</f>
        <v>0</v>
      </c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</row>
    <row r="318" spans="1:41">
      <c r="A318" t="s">
        <v>119</v>
      </c>
      <c r="C318" s="12">
        <f t="shared" si="187"/>
        <v>0</v>
      </c>
      <c r="D318" s="12">
        <f t="shared" si="188"/>
        <v>0</v>
      </c>
      <c r="E318" s="12">
        <f t="shared" si="189"/>
        <v>0</v>
      </c>
      <c r="F318" s="12">
        <f t="shared" si="190"/>
        <v>0</v>
      </c>
      <c r="G318" s="12">
        <f t="shared" si="191"/>
        <v>0</v>
      </c>
      <c r="H318" s="12">
        <f t="shared" si="192"/>
        <v>0</v>
      </c>
      <c r="I318" s="12">
        <f t="shared" si="193"/>
        <v>0</v>
      </c>
      <c r="J318" s="12">
        <f t="shared" si="194"/>
        <v>0</v>
      </c>
      <c r="K318" s="12">
        <f t="shared" si="195"/>
        <v>0</v>
      </c>
      <c r="L318" s="12">
        <f t="shared" si="196"/>
        <v>0</v>
      </c>
      <c r="M318" s="12">
        <f t="shared" si="197"/>
        <v>0</v>
      </c>
      <c r="N318" s="12">
        <f>Z190+Y190</f>
        <v>0</v>
      </c>
      <c r="O318" s="12">
        <f>AA190+AB190</f>
        <v>0</v>
      </c>
      <c r="P318" s="12">
        <f>AD190+AC190</f>
        <v>0</v>
      </c>
      <c r="Q318" s="12">
        <f>AE190+AF190</f>
        <v>0</v>
      </c>
      <c r="R318" s="12">
        <f>AH190+AG190</f>
        <v>0</v>
      </c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</row>
    <row r="319" spans="1:41">
      <c r="A319" t="s">
        <v>120</v>
      </c>
      <c r="C319" s="12">
        <f t="shared" si="187"/>
        <v>0</v>
      </c>
      <c r="D319" s="12">
        <f t="shared" si="188"/>
        <v>0</v>
      </c>
      <c r="E319" s="12">
        <f t="shared" si="189"/>
        <v>0</v>
      </c>
      <c r="F319" s="12">
        <f t="shared" si="190"/>
        <v>0</v>
      </c>
      <c r="G319" s="12">
        <f t="shared" si="191"/>
        <v>0</v>
      </c>
      <c r="H319" s="12">
        <f t="shared" si="192"/>
        <v>0</v>
      </c>
      <c r="I319" s="12">
        <f t="shared" si="193"/>
        <v>0</v>
      </c>
      <c r="J319" s="12">
        <f t="shared" si="194"/>
        <v>0</v>
      </c>
      <c r="K319" s="12">
        <f t="shared" si="195"/>
        <v>0</v>
      </c>
      <c r="L319" s="12">
        <f t="shared" si="196"/>
        <v>0</v>
      </c>
      <c r="M319" s="12">
        <f t="shared" si="197"/>
        <v>0</v>
      </c>
      <c r="N319" s="12">
        <f>Z191+Y191</f>
        <v>0</v>
      </c>
      <c r="O319" s="12">
        <f>AA191+AB191</f>
        <v>0</v>
      </c>
      <c r="P319" s="12">
        <f>AD191+AC191</f>
        <v>0</v>
      </c>
      <c r="Q319" s="12">
        <f>AE191+AF191</f>
        <v>0</v>
      </c>
      <c r="R319" s="12">
        <f>AH191+AG191</f>
        <v>0</v>
      </c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</row>
    <row r="320" spans="1:41">
      <c r="A320" s="28" t="s">
        <v>138</v>
      </c>
      <c r="C320" s="12">
        <f t="shared" si="187"/>
        <v>0</v>
      </c>
      <c r="D320" s="12">
        <f t="shared" si="188"/>
        <v>0</v>
      </c>
      <c r="E320" s="12">
        <f t="shared" si="189"/>
        <v>0</v>
      </c>
      <c r="F320" s="12">
        <f t="shared" si="190"/>
        <v>0</v>
      </c>
      <c r="G320" s="12">
        <f t="shared" si="191"/>
        <v>0</v>
      </c>
      <c r="H320" s="12">
        <f t="shared" si="192"/>
        <v>0</v>
      </c>
      <c r="I320" s="12">
        <f t="shared" si="193"/>
        <v>0</v>
      </c>
      <c r="J320" s="12">
        <f t="shared" si="194"/>
        <v>0</v>
      </c>
      <c r="K320" s="12">
        <f t="shared" si="195"/>
        <v>0</v>
      </c>
      <c r="L320" s="12">
        <f t="shared" si="196"/>
        <v>0</v>
      </c>
      <c r="M320" s="12">
        <f t="shared" si="197"/>
        <v>0</v>
      </c>
      <c r="N320" s="12">
        <f>Z192+Y192</f>
        <v>0</v>
      </c>
      <c r="O320" s="12">
        <f>AA192+AB192</f>
        <v>0</v>
      </c>
      <c r="P320" s="12">
        <f>AD192+AC192</f>
        <v>0</v>
      </c>
      <c r="Q320" s="12">
        <f>AE192+AF192</f>
        <v>0</v>
      </c>
      <c r="R320" s="12">
        <f>AH192+AG192</f>
        <v>0</v>
      </c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</row>
    <row r="321" spans="1:41"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</row>
    <row r="322" spans="1:41">
      <c r="A322" t="s">
        <v>139</v>
      </c>
      <c r="C322" s="12">
        <f t="shared" ref="C322:C327" si="198">C194+D194</f>
        <v>0</v>
      </c>
      <c r="D322" s="12">
        <f t="shared" ref="D322:D327" si="199">E194+F194</f>
        <v>0</v>
      </c>
      <c r="E322" s="12">
        <f t="shared" ref="E322:E327" si="200">G194+H194</f>
        <v>0</v>
      </c>
      <c r="F322" s="12">
        <f t="shared" ref="F322:F327" si="201">I194+J194</f>
        <v>0</v>
      </c>
      <c r="G322" s="12">
        <f t="shared" ref="G322:G327" si="202">K194+L194</f>
        <v>0</v>
      </c>
      <c r="H322" s="12">
        <f t="shared" ref="H322:H327" si="203">M194+N194</f>
        <v>0</v>
      </c>
      <c r="I322" s="12">
        <f t="shared" ref="I322:I327" si="204">O194+P194</f>
        <v>0</v>
      </c>
      <c r="J322" s="12">
        <f t="shared" ref="J322:J327" si="205">Q194+R194</f>
        <v>0</v>
      </c>
      <c r="K322" s="12">
        <f t="shared" ref="K322:K327" si="206">S194+T194</f>
        <v>0</v>
      </c>
      <c r="L322" s="12">
        <f t="shared" ref="L322:L327" si="207">U194+V194</f>
        <v>0</v>
      </c>
      <c r="M322" s="12">
        <f t="shared" ref="M322:M327" si="208">W194+X194</f>
        <v>0</v>
      </c>
      <c r="N322" s="12">
        <f t="shared" ref="N322:N327" si="209">Z194+Y194</f>
        <v>0</v>
      </c>
      <c r="O322" s="12">
        <f t="shared" ref="O322:O327" si="210">AA194+AB194</f>
        <v>0</v>
      </c>
      <c r="P322" s="12">
        <f t="shared" ref="P322:P327" si="211">AD194+AC194</f>
        <v>0</v>
      </c>
      <c r="Q322" s="12">
        <f t="shared" ref="Q322:Q327" si="212">AE194+AF194</f>
        <v>0</v>
      </c>
      <c r="R322" s="12">
        <f t="shared" ref="R322:R327" si="213">AH194+AG194</f>
        <v>0</v>
      </c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</row>
    <row r="323" spans="1:41">
      <c r="A323" t="s">
        <v>140</v>
      </c>
      <c r="C323" s="12">
        <f t="shared" si="198"/>
        <v>0</v>
      </c>
      <c r="D323" s="12">
        <f t="shared" si="199"/>
        <v>0</v>
      </c>
      <c r="E323" s="12">
        <f t="shared" si="200"/>
        <v>0</v>
      </c>
      <c r="F323" s="12">
        <f t="shared" si="201"/>
        <v>0</v>
      </c>
      <c r="G323" s="12">
        <f t="shared" si="202"/>
        <v>0</v>
      </c>
      <c r="H323" s="12">
        <f t="shared" si="203"/>
        <v>0</v>
      </c>
      <c r="I323" s="12">
        <f t="shared" si="204"/>
        <v>0</v>
      </c>
      <c r="J323" s="12">
        <f t="shared" si="205"/>
        <v>0</v>
      </c>
      <c r="K323" s="12">
        <f t="shared" si="206"/>
        <v>0</v>
      </c>
      <c r="L323" s="12">
        <f t="shared" si="207"/>
        <v>0</v>
      </c>
      <c r="M323" s="12">
        <f t="shared" si="208"/>
        <v>0</v>
      </c>
      <c r="N323" s="12">
        <f t="shared" si="209"/>
        <v>0</v>
      </c>
      <c r="O323" s="12">
        <f t="shared" si="210"/>
        <v>0</v>
      </c>
      <c r="P323" s="12">
        <f t="shared" si="211"/>
        <v>0</v>
      </c>
      <c r="Q323" s="12">
        <f t="shared" si="212"/>
        <v>0</v>
      </c>
      <c r="R323" s="12">
        <f t="shared" si="213"/>
        <v>0</v>
      </c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</row>
    <row r="324" spans="1:41">
      <c r="A324" t="s">
        <v>141</v>
      </c>
      <c r="C324" s="12">
        <f t="shared" si="198"/>
        <v>0</v>
      </c>
      <c r="D324" s="12">
        <f t="shared" si="199"/>
        <v>0</v>
      </c>
      <c r="E324" s="12">
        <f t="shared" si="200"/>
        <v>0</v>
      </c>
      <c r="F324" s="12">
        <f t="shared" si="201"/>
        <v>0</v>
      </c>
      <c r="G324" s="12">
        <f t="shared" si="202"/>
        <v>0</v>
      </c>
      <c r="H324" s="12">
        <f t="shared" si="203"/>
        <v>0</v>
      </c>
      <c r="I324" s="12">
        <f t="shared" si="204"/>
        <v>0</v>
      </c>
      <c r="J324" s="12">
        <f t="shared" si="205"/>
        <v>0</v>
      </c>
      <c r="K324" s="12">
        <f t="shared" si="206"/>
        <v>0</v>
      </c>
      <c r="L324" s="12">
        <f t="shared" si="207"/>
        <v>0</v>
      </c>
      <c r="M324" s="12">
        <f t="shared" si="208"/>
        <v>0</v>
      </c>
      <c r="N324" s="12">
        <f t="shared" si="209"/>
        <v>0</v>
      </c>
      <c r="O324" s="12">
        <f t="shared" si="210"/>
        <v>0</v>
      </c>
      <c r="P324" s="12">
        <f t="shared" si="211"/>
        <v>0</v>
      </c>
      <c r="Q324" s="12">
        <f t="shared" si="212"/>
        <v>0</v>
      </c>
      <c r="R324" s="12">
        <f t="shared" si="213"/>
        <v>0</v>
      </c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</row>
    <row r="325" spans="1:41">
      <c r="A325" t="s">
        <v>142</v>
      </c>
      <c r="C325" s="12">
        <f t="shared" si="198"/>
        <v>0</v>
      </c>
      <c r="D325" s="12">
        <f t="shared" si="199"/>
        <v>0</v>
      </c>
      <c r="E325" s="12">
        <f t="shared" si="200"/>
        <v>0</v>
      </c>
      <c r="F325" s="12">
        <f t="shared" si="201"/>
        <v>0</v>
      </c>
      <c r="G325" s="12">
        <f t="shared" si="202"/>
        <v>0</v>
      </c>
      <c r="H325" s="12">
        <f t="shared" si="203"/>
        <v>0</v>
      </c>
      <c r="I325" s="12">
        <f t="shared" si="204"/>
        <v>0</v>
      </c>
      <c r="J325" s="12">
        <f t="shared" si="205"/>
        <v>0</v>
      </c>
      <c r="K325" s="12">
        <f t="shared" si="206"/>
        <v>0</v>
      </c>
      <c r="L325" s="12">
        <f t="shared" si="207"/>
        <v>0</v>
      </c>
      <c r="M325" s="12">
        <f t="shared" si="208"/>
        <v>0</v>
      </c>
      <c r="N325" s="12">
        <f t="shared" si="209"/>
        <v>0</v>
      </c>
      <c r="O325" s="12">
        <f t="shared" si="210"/>
        <v>0</v>
      </c>
      <c r="P325" s="12">
        <f t="shared" si="211"/>
        <v>0</v>
      </c>
      <c r="Q325" s="12">
        <f t="shared" si="212"/>
        <v>0</v>
      </c>
      <c r="R325" s="12">
        <f t="shared" si="213"/>
        <v>0</v>
      </c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</row>
    <row r="326" spans="1:41">
      <c r="A326" t="s">
        <v>143</v>
      </c>
      <c r="C326" s="12">
        <f t="shared" si="198"/>
        <v>0</v>
      </c>
      <c r="D326" s="12">
        <f t="shared" si="199"/>
        <v>0</v>
      </c>
      <c r="E326" s="12">
        <f t="shared" si="200"/>
        <v>0</v>
      </c>
      <c r="F326" s="12">
        <f t="shared" si="201"/>
        <v>0</v>
      </c>
      <c r="G326" s="12">
        <f t="shared" si="202"/>
        <v>0</v>
      </c>
      <c r="H326" s="12">
        <f t="shared" si="203"/>
        <v>0</v>
      </c>
      <c r="I326" s="12">
        <f t="shared" si="204"/>
        <v>0</v>
      </c>
      <c r="J326" s="12">
        <f t="shared" si="205"/>
        <v>0</v>
      </c>
      <c r="K326" s="12">
        <f t="shared" si="206"/>
        <v>0</v>
      </c>
      <c r="L326" s="12">
        <f t="shared" si="207"/>
        <v>0</v>
      </c>
      <c r="M326" s="12">
        <f t="shared" si="208"/>
        <v>0</v>
      </c>
      <c r="N326" s="12">
        <f t="shared" si="209"/>
        <v>0</v>
      </c>
      <c r="O326" s="12">
        <f t="shared" si="210"/>
        <v>0</v>
      </c>
      <c r="P326" s="12">
        <f t="shared" si="211"/>
        <v>0</v>
      </c>
      <c r="Q326" s="12">
        <f t="shared" si="212"/>
        <v>0</v>
      </c>
      <c r="R326" s="12">
        <f t="shared" si="213"/>
        <v>0</v>
      </c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</row>
    <row r="327" spans="1:41">
      <c r="A327" t="s">
        <v>144</v>
      </c>
      <c r="C327" s="12">
        <f t="shared" si="198"/>
        <v>0</v>
      </c>
      <c r="D327" s="12">
        <f t="shared" si="199"/>
        <v>0</v>
      </c>
      <c r="E327" s="12">
        <f t="shared" si="200"/>
        <v>0</v>
      </c>
      <c r="F327" s="12">
        <f t="shared" si="201"/>
        <v>0</v>
      </c>
      <c r="G327" s="12">
        <f t="shared" si="202"/>
        <v>0</v>
      </c>
      <c r="H327" s="12">
        <f t="shared" si="203"/>
        <v>0</v>
      </c>
      <c r="I327" s="12">
        <f t="shared" si="204"/>
        <v>0</v>
      </c>
      <c r="J327" s="12">
        <f t="shared" si="205"/>
        <v>0</v>
      </c>
      <c r="K327" s="12">
        <f t="shared" si="206"/>
        <v>0</v>
      </c>
      <c r="L327" s="12">
        <f t="shared" si="207"/>
        <v>0</v>
      </c>
      <c r="M327" s="12">
        <f t="shared" si="208"/>
        <v>0</v>
      </c>
      <c r="N327" s="12">
        <f t="shared" si="209"/>
        <v>0</v>
      </c>
      <c r="O327" s="12">
        <f t="shared" si="210"/>
        <v>0</v>
      </c>
      <c r="P327" s="12">
        <f t="shared" si="211"/>
        <v>0</v>
      </c>
      <c r="Q327" s="12">
        <f t="shared" si="212"/>
        <v>0</v>
      </c>
      <c r="R327" s="12">
        <f t="shared" si="213"/>
        <v>0</v>
      </c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</row>
    <row r="328" spans="1:41"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</row>
    <row r="329" spans="1:41">
      <c r="A329" t="s">
        <v>145</v>
      </c>
      <c r="C329" s="12">
        <f t="shared" ref="C329:C331" si="214">C201+D201</f>
        <v>0</v>
      </c>
      <c r="D329" s="12">
        <f t="shared" ref="D329:D331" si="215">E201+F201</f>
        <v>0</v>
      </c>
      <c r="E329" s="12">
        <f t="shared" ref="E329:E331" si="216">G201+H201</f>
        <v>0</v>
      </c>
      <c r="F329" s="12">
        <f t="shared" ref="F329:F331" si="217">I201+J201</f>
        <v>0</v>
      </c>
      <c r="G329" s="12">
        <f t="shared" ref="G329:G331" si="218">K201+L201</f>
        <v>0</v>
      </c>
      <c r="H329" s="12">
        <f t="shared" ref="H329:H331" si="219">M201+N201</f>
        <v>0</v>
      </c>
      <c r="I329" s="12">
        <f t="shared" ref="I329:I331" si="220">O201+P201</f>
        <v>0</v>
      </c>
      <c r="J329" s="12">
        <f t="shared" ref="J329:J331" si="221">Q201+R201</f>
        <v>0</v>
      </c>
      <c r="K329" s="12">
        <f t="shared" ref="K329:K331" si="222">S201+T201</f>
        <v>0</v>
      </c>
      <c r="L329" s="12">
        <f t="shared" ref="L329:L331" si="223">U201+V201</f>
        <v>0</v>
      </c>
      <c r="M329" s="12">
        <f t="shared" ref="M329:M331" si="224">W201+X201</f>
        <v>0</v>
      </c>
      <c r="N329" s="12">
        <f>Z201+Y201</f>
        <v>0</v>
      </c>
      <c r="O329" s="12">
        <f>AA201+AB201</f>
        <v>0</v>
      </c>
      <c r="P329" s="12">
        <f>AD201+AC201</f>
        <v>0</v>
      </c>
      <c r="Q329" s="12">
        <f>AE201+AF201</f>
        <v>0</v>
      </c>
      <c r="R329" s="12">
        <f>AH201+AG201</f>
        <v>0</v>
      </c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</row>
    <row r="330" spans="1:41">
      <c r="A330" t="s">
        <v>146</v>
      </c>
      <c r="C330" s="12">
        <f t="shared" si="214"/>
        <v>0</v>
      </c>
      <c r="D330" s="12">
        <f t="shared" si="215"/>
        <v>0</v>
      </c>
      <c r="E330" s="12">
        <f t="shared" si="216"/>
        <v>0</v>
      </c>
      <c r="F330" s="12">
        <f t="shared" si="217"/>
        <v>0</v>
      </c>
      <c r="G330" s="12">
        <f t="shared" si="218"/>
        <v>0</v>
      </c>
      <c r="H330" s="12">
        <f t="shared" si="219"/>
        <v>0</v>
      </c>
      <c r="I330" s="12">
        <f t="shared" si="220"/>
        <v>0</v>
      </c>
      <c r="J330" s="12">
        <f t="shared" si="221"/>
        <v>0</v>
      </c>
      <c r="K330" s="12">
        <f t="shared" si="222"/>
        <v>0</v>
      </c>
      <c r="L330" s="12">
        <f t="shared" si="223"/>
        <v>0</v>
      </c>
      <c r="M330" s="12">
        <f t="shared" si="224"/>
        <v>0</v>
      </c>
      <c r="N330" s="12">
        <f>Z202+Y202</f>
        <v>0</v>
      </c>
      <c r="O330" s="12">
        <f>AA202+AB202</f>
        <v>0</v>
      </c>
      <c r="P330" s="12">
        <f>AD202+AC202</f>
        <v>0</v>
      </c>
      <c r="Q330" s="12">
        <f>AE202+AF202</f>
        <v>0</v>
      </c>
      <c r="R330" s="12">
        <f>AH202+AG202</f>
        <v>0</v>
      </c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</row>
    <row r="331" spans="1:41">
      <c r="A331" t="s">
        <v>147</v>
      </c>
      <c r="C331" s="12">
        <f t="shared" si="214"/>
        <v>0</v>
      </c>
      <c r="D331" s="12">
        <f t="shared" si="215"/>
        <v>0</v>
      </c>
      <c r="E331" s="12">
        <f t="shared" si="216"/>
        <v>0</v>
      </c>
      <c r="F331" s="12">
        <f t="shared" si="217"/>
        <v>0</v>
      </c>
      <c r="G331" s="12">
        <f t="shared" si="218"/>
        <v>0</v>
      </c>
      <c r="H331" s="12">
        <f t="shared" si="219"/>
        <v>0</v>
      </c>
      <c r="I331" s="12">
        <f t="shared" si="220"/>
        <v>0</v>
      </c>
      <c r="J331" s="12">
        <f t="shared" si="221"/>
        <v>0</v>
      </c>
      <c r="K331" s="12">
        <f t="shared" si="222"/>
        <v>0</v>
      </c>
      <c r="L331" s="12">
        <f t="shared" si="223"/>
        <v>0</v>
      </c>
      <c r="M331" s="12">
        <f t="shared" si="224"/>
        <v>0</v>
      </c>
      <c r="N331" s="12">
        <f>Z203+Y203</f>
        <v>0</v>
      </c>
      <c r="O331" s="12">
        <f>AA203+AB203</f>
        <v>0</v>
      </c>
      <c r="P331" s="12">
        <f>AD203+AC203</f>
        <v>0</v>
      </c>
      <c r="Q331" s="12">
        <f>AE203+AF203</f>
        <v>0</v>
      </c>
      <c r="R331" s="12">
        <f>AH203+AG203</f>
        <v>0</v>
      </c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</row>
    <row r="332" spans="1:41"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</row>
    <row r="333" spans="1:41"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</row>
    <row r="334" spans="1:41">
      <c r="A334" t="s">
        <v>148</v>
      </c>
      <c r="C334" s="12">
        <f t="shared" ref="C334:C335" si="225">C206+D206</f>
        <v>-457.9</v>
      </c>
      <c r="D334" s="12">
        <f t="shared" ref="D334:D335" si="226">E206+F206</f>
        <v>-511.7</v>
      </c>
      <c r="E334" s="12">
        <f t="shared" ref="E334:E335" si="227">G206+H206</f>
        <v>-493.70000000000005</v>
      </c>
      <c r="F334" s="12">
        <f t="shared" ref="F334:F335" si="228">I206+J206</f>
        <v>-500.8</v>
      </c>
      <c r="G334" s="12">
        <f t="shared" ref="G334:G335" si="229">K206+L206</f>
        <v>-473</v>
      </c>
      <c r="H334" s="12">
        <f t="shared" ref="H334:H335" si="230">M206+N206</f>
        <v>-425.1</v>
      </c>
      <c r="I334" s="12">
        <f t="shared" ref="I334:I335" si="231">O206+P206</f>
        <v>-503.8</v>
      </c>
      <c r="J334" s="12">
        <f t="shared" ref="J334:J335" si="232">Q206+R206</f>
        <v>-592.70000000000005</v>
      </c>
      <c r="K334" s="12">
        <f t="shared" ref="K334:K335" si="233">S206+T206</f>
        <v>-59.900000000000006</v>
      </c>
      <c r="L334" s="12">
        <f t="shared" ref="L334:L335" si="234">U206+V206</f>
        <v>-53.2</v>
      </c>
      <c r="M334" s="12">
        <f t="shared" ref="M334:M335" si="235">W206+X206</f>
        <v>-57.8</v>
      </c>
      <c r="N334" s="12">
        <f>Z206+Y206</f>
        <v>-71.099999999999994</v>
      </c>
      <c r="O334" s="12">
        <f>AA206+AB206</f>
        <v>-67.8</v>
      </c>
      <c r="P334" s="12">
        <f>AD206+AC206</f>
        <v>-59.4</v>
      </c>
      <c r="Q334" s="12">
        <f>AE206+AF206</f>
        <v>-64.099999999999994</v>
      </c>
      <c r="R334" s="12">
        <f>AH206+AG206</f>
        <v>-74</v>
      </c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</row>
    <row r="335" spans="1:41">
      <c r="A335" t="s">
        <v>149</v>
      </c>
      <c r="C335" s="12">
        <f t="shared" si="225"/>
        <v>-0.40117485675533004</v>
      </c>
      <c r="D335" s="12">
        <f t="shared" si="226"/>
        <v>-0.41966700542350727</v>
      </c>
      <c r="E335" s="12">
        <f t="shared" si="227"/>
        <v>-0.38714389888186679</v>
      </c>
      <c r="F335" s="12">
        <f t="shared" si="228"/>
        <v>-0.34978083668800131</v>
      </c>
      <c r="G335" s="12">
        <f t="shared" si="229"/>
        <v>-0.36269134538671144</v>
      </c>
      <c r="H335" s="12">
        <f t="shared" si="230"/>
        <v>-0.33151758873791454</v>
      </c>
      <c r="I335" s="12">
        <f t="shared" si="231"/>
        <v>-0.3417869753638717</v>
      </c>
      <c r="J335" s="12">
        <f t="shared" si="232"/>
        <v>-0.34448571598974176</v>
      </c>
      <c r="K335" s="12">
        <f t="shared" si="233"/>
        <v>-0.36255382606240294</v>
      </c>
      <c r="L335" s="12">
        <f t="shared" si="234"/>
        <v>-0.32493930905695612</v>
      </c>
      <c r="M335" s="12">
        <f t="shared" si="235"/>
        <v>-0.32411396904150525</v>
      </c>
      <c r="N335" s="12">
        <f>Z207+Y207</f>
        <v>-0.33796902108306259</v>
      </c>
      <c r="O335" s="12">
        <f>AA207+AB207</f>
        <v>-0.29649742548993335</v>
      </c>
      <c r="P335" s="12">
        <f>AD207+AC207</f>
        <v>-0.24225883287018657</v>
      </c>
      <c r="Q335" s="12">
        <f>AE207+AF207</f>
        <v>-0.24684913699075331</v>
      </c>
      <c r="R335" s="12">
        <f>AH207+AG207</f>
        <v>-0.25126619427686236</v>
      </c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</row>
    <row r="336" spans="1:41"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</row>
    <row r="337" spans="1:41"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</row>
    <row r="338" spans="1:41"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</row>
    <row r="339" spans="1:41">
      <c r="A339" s="33" t="s">
        <v>109</v>
      </c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</row>
    <row r="340" spans="1:41"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</row>
    <row r="341" spans="1:41">
      <c r="A341" t="s">
        <v>150</v>
      </c>
      <c r="C341" s="12">
        <f>C213+D213</f>
        <v>575.9</v>
      </c>
      <c r="D341" s="12">
        <f t="shared" ref="D341" si="236">E213+F213</f>
        <v>573.90000000000009</v>
      </c>
      <c r="E341" s="12">
        <f t="shared" ref="E341" si="237">G213+H213</f>
        <v>662.3</v>
      </c>
      <c r="F341" s="12">
        <f t="shared" ref="F341" si="238">I213+J213</f>
        <v>842.9</v>
      </c>
      <c r="G341" s="12">
        <f t="shared" ref="G341" si="239">K213+L213</f>
        <v>633.19999999999993</v>
      </c>
      <c r="H341" s="12">
        <f t="shared" ref="H341" si="240">M213+N213</f>
        <v>596.5</v>
      </c>
      <c r="I341" s="12">
        <f t="shared" ref="I341" si="241">O213+P213</f>
        <v>657.1</v>
      </c>
      <c r="J341" s="12">
        <f t="shared" ref="J341" si="242">Q213+R213</f>
        <v>827.1</v>
      </c>
      <c r="K341" s="12">
        <f t="shared" ref="K341" si="243">S213+T213</f>
        <v>82.399999999999991</v>
      </c>
      <c r="L341" s="12">
        <f t="shared" ref="L341" si="244">U213+V213</f>
        <v>71.400000000000006</v>
      </c>
      <c r="M341" s="12">
        <f>W213+X213</f>
        <v>72.7</v>
      </c>
      <c r="N341" s="12">
        <f>Z213+Y213</f>
        <v>99.699999999999989</v>
      </c>
      <c r="O341" s="12">
        <f>AA213+AB213</f>
        <v>121.89999999999999</v>
      </c>
      <c r="P341" s="12">
        <f>AD213+AC213</f>
        <v>140.80000000000001</v>
      </c>
      <c r="Q341" s="12">
        <f>AE213+AF213</f>
        <v>149.19999999999999</v>
      </c>
      <c r="R341" s="12">
        <f>AH213+AG213</f>
        <v>166.7</v>
      </c>
    </row>
    <row r="342" spans="1:41">
      <c r="C342" s="12"/>
      <c r="D342" s="12"/>
      <c r="E342" s="12"/>
      <c r="F342" s="12"/>
      <c r="G342" s="12"/>
      <c r="H342" s="12"/>
      <c r="I342" s="12"/>
      <c r="J342" s="12"/>
      <c r="K342" s="12"/>
      <c r="L342" s="12"/>
    </row>
    <row r="343" spans="1:41">
      <c r="A343" s="33" t="s">
        <v>115</v>
      </c>
      <c r="C343" s="12"/>
      <c r="D343" s="12"/>
      <c r="E343" s="12"/>
      <c r="F343" s="12"/>
      <c r="G343" s="12"/>
      <c r="H343" s="12"/>
      <c r="I343" s="12"/>
      <c r="J343" s="12"/>
      <c r="K343" s="12"/>
      <c r="L343" s="12"/>
    </row>
    <row r="344" spans="1:41">
      <c r="A344" t="s">
        <v>174</v>
      </c>
      <c r="C344" s="12">
        <f t="shared" ref="C344:C346" si="245">C216+D216</f>
        <v>0</v>
      </c>
      <c r="D344" s="12">
        <f t="shared" ref="D344:D346" si="246">E216+F216</f>
        <v>0</v>
      </c>
      <c r="E344" s="12">
        <f t="shared" ref="E344:E346" si="247">G216+H216</f>
        <v>0</v>
      </c>
      <c r="F344" s="12">
        <f t="shared" ref="F344:F346" si="248">I216+J216</f>
        <v>0</v>
      </c>
      <c r="G344" s="12">
        <f t="shared" ref="G344:G346" si="249">K216+L216</f>
        <v>0</v>
      </c>
      <c r="H344" s="12">
        <f t="shared" ref="H344:H346" si="250">M216+N216</f>
        <v>0</v>
      </c>
      <c r="I344" s="12">
        <f t="shared" ref="I344:I346" si="251">O216+P216</f>
        <v>0</v>
      </c>
      <c r="J344" s="12">
        <f t="shared" ref="J344:J346" si="252">Q216+R216</f>
        <v>0</v>
      </c>
      <c r="K344" s="12">
        <f t="shared" ref="K344:K346" si="253">S216+T216</f>
        <v>0</v>
      </c>
      <c r="L344" s="12">
        <f t="shared" ref="L344:L346" si="254">U216+V216</f>
        <v>0</v>
      </c>
      <c r="M344" s="12">
        <f t="shared" ref="M344:M346" si="255">W216+X216</f>
        <v>0</v>
      </c>
      <c r="N344" s="12">
        <f>Z216+Y216</f>
        <v>0</v>
      </c>
      <c r="O344" s="12">
        <f>AA216+AB216</f>
        <v>0</v>
      </c>
      <c r="P344" s="12">
        <f>AD216+AC216</f>
        <v>0</v>
      </c>
      <c r="Q344" s="12">
        <f>AE216+AF216</f>
        <v>0</v>
      </c>
      <c r="R344" s="12">
        <f>AH216+AG216</f>
        <v>0</v>
      </c>
    </row>
    <row r="345" spans="1:41">
      <c r="A345" t="s">
        <v>175</v>
      </c>
      <c r="C345" s="12">
        <f t="shared" si="245"/>
        <v>0</v>
      </c>
      <c r="D345" s="12">
        <f t="shared" si="246"/>
        <v>0</v>
      </c>
      <c r="E345" s="12">
        <f t="shared" si="247"/>
        <v>0</v>
      </c>
      <c r="F345" s="12">
        <f t="shared" si="248"/>
        <v>0</v>
      </c>
      <c r="G345" s="12">
        <f t="shared" si="249"/>
        <v>0</v>
      </c>
      <c r="H345" s="12">
        <f t="shared" si="250"/>
        <v>0</v>
      </c>
      <c r="I345" s="12">
        <f t="shared" si="251"/>
        <v>0</v>
      </c>
      <c r="J345" s="12">
        <f t="shared" si="252"/>
        <v>0</v>
      </c>
      <c r="K345" s="12">
        <f t="shared" si="253"/>
        <v>0</v>
      </c>
      <c r="L345" s="12">
        <f t="shared" si="254"/>
        <v>0</v>
      </c>
      <c r="M345" s="12">
        <f t="shared" si="255"/>
        <v>0</v>
      </c>
      <c r="N345" s="12">
        <f>Z217+Y217</f>
        <v>0</v>
      </c>
      <c r="O345" s="12">
        <f>AA217+AB217</f>
        <v>0</v>
      </c>
      <c r="P345" s="12">
        <f>AD217+AC217</f>
        <v>0</v>
      </c>
      <c r="Q345" s="12">
        <f>AE217+AF217</f>
        <v>0</v>
      </c>
      <c r="R345" s="12">
        <f>AH217+AG217</f>
        <v>0</v>
      </c>
    </row>
    <row r="346" spans="1:41">
      <c r="A346" s="28" t="s">
        <v>176</v>
      </c>
      <c r="C346" s="12">
        <f t="shared" si="245"/>
        <v>575.9</v>
      </c>
      <c r="D346" s="12">
        <f t="shared" si="246"/>
        <v>573.90000000000009</v>
      </c>
      <c r="E346" s="12">
        <f t="shared" si="247"/>
        <v>662.3</v>
      </c>
      <c r="F346" s="12">
        <f t="shared" si="248"/>
        <v>842.9</v>
      </c>
      <c r="G346" s="12">
        <f t="shared" si="249"/>
        <v>633.19999999999993</v>
      </c>
      <c r="H346" s="12">
        <f t="shared" si="250"/>
        <v>596.5</v>
      </c>
      <c r="I346" s="12">
        <f t="shared" si="251"/>
        <v>657.1</v>
      </c>
      <c r="J346" s="12">
        <f t="shared" si="252"/>
        <v>827.1</v>
      </c>
      <c r="K346" s="12">
        <f t="shared" si="253"/>
        <v>82.399999999999991</v>
      </c>
      <c r="L346" s="12">
        <f t="shared" si="254"/>
        <v>71.400000000000006</v>
      </c>
      <c r="M346" s="12">
        <f t="shared" si="255"/>
        <v>72.7</v>
      </c>
      <c r="N346" s="12">
        <f>Z218+Y218</f>
        <v>99.699999999999989</v>
      </c>
      <c r="O346" s="12">
        <f>AA218+AB218</f>
        <v>121.89999999999999</v>
      </c>
      <c r="P346" s="12">
        <f>AD218+AC218</f>
        <v>140.80000000000001</v>
      </c>
      <c r="Q346" s="12">
        <f>AE218+AF218</f>
        <v>149.19999999999999</v>
      </c>
      <c r="R346" s="12">
        <f>AH218+AG218</f>
        <v>166.7</v>
      </c>
    </row>
    <row r="349" spans="1:41">
      <c r="A349" s="33" t="s">
        <v>134</v>
      </c>
    </row>
    <row r="350" spans="1:41">
      <c r="A350" t="s">
        <v>177</v>
      </c>
      <c r="C350" s="12">
        <f t="shared" ref="C350:C353" si="256">C222+D222</f>
        <v>0</v>
      </c>
      <c r="D350" s="12">
        <f t="shared" ref="D350:D353" si="257">E222+F222</f>
        <v>0</v>
      </c>
      <c r="E350" s="12">
        <f t="shared" ref="E350:E353" si="258">G222+H222</f>
        <v>0</v>
      </c>
      <c r="F350" s="12">
        <f t="shared" ref="F350:F353" si="259">I222+J222</f>
        <v>0</v>
      </c>
      <c r="G350" s="12">
        <f t="shared" ref="G350:G353" si="260">K222+L222</f>
        <v>0</v>
      </c>
      <c r="H350" s="12">
        <f t="shared" ref="H350:H353" si="261">M222+N222</f>
        <v>0</v>
      </c>
      <c r="I350" s="12">
        <f t="shared" ref="I350:I353" si="262">O222+P222</f>
        <v>0</v>
      </c>
      <c r="J350" s="12">
        <f t="shared" ref="J350:J353" si="263">Q222+R222</f>
        <v>0</v>
      </c>
      <c r="K350" s="12">
        <f t="shared" ref="K350:K353" si="264">S222+T222</f>
        <v>0</v>
      </c>
      <c r="L350" s="12">
        <f t="shared" ref="L350:L353" si="265">U222+V222</f>
        <v>0</v>
      </c>
      <c r="M350" s="12">
        <f t="shared" ref="M350:M353" si="266">W222+X222</f>
        <v>0</v>
      </c>
      <c r="N350" s="12">
        <f>Z222+Y222</f>
        <v>0</v>
      </c>
      <c r="O350" s="12">
        <f>AA222+AB222</f>
        <v>0</v>
      </c>
      <c r="P350" s="12">
        <f>AD222+AC222</f>
        <v>0</v>
      </c>
      <c r="Q350" s="12">
        <f>AE222+AF222</f>
        <v>0</v>
      </c>
      <c r="R350" s="12">
        <f>AH222+AG222</f>
        <v>0</v>
      </c>
    </row>
    <row r="351" spans="1:41">
      <c r="A351" t="s">
        <v>178</v>
      </c>
      <c r="C351" s="12">
        <f t="shared" si="256"/>
        <v>0</v>
      </c>
      <c r="D351" s="12">
        <f t="shared" si="257"/>
        <v>0</v>
      </c>
      <c r="E351" s="12">
        <f t="shared" si="258"/>
        <v>0</v>
      </c>
      <c r="F351" s="12">
        <f t="shared" si="259"/>
        <v>0</v>
      </c>
      <c r="G351" s="12">
        <f t="shared" si="260"/>
        <v>0</v>
      </c>
      <c r="H351" s="12">
        <f t="shared" si="261"/>
        <v>0</v>
      </c>
      <c r="I351" s="12">
        <f t="shared" si="262"/>
        <v>0</v>
      </c>
      <c r="J351" s="12">
        <f t="shared" si="263"/>
        <v>0</v>
      </c>
      <c r="K351" s="12">
        <f t="shared" si="264"/>
        <v>0</v>
      </c>
      <c r="L351" s="12">
        <f t="shared" si="265"/>
        <v>0</v>
      </c>
      <c r="M351" s="12">
        <f t="shared" si="266"/>
        <v>0</v>
      </c>
      <c r="N351" s="12">
        <f>Z223+Y223</f>
        <v>0</v>
      </c>
      <c r="O351" s="12">
        <f>AA223+AB223</f>
        <v>0</v>
      </c>
      <c r="P351" s="12">
        <f>AD223+AC223</f>
        <v>0</v>
      </c>
      <c r="Q351" s="12">
        <f>AE223+AF223</f>
        <v>0</v>
      </c>
      <c r="R351" s="12">
        <f>AH223+AG223</f>
        <v>0</v>
      </c>
    </row>
    <row r="352" spans="1:41">
      <c r="A352" t="s">
        <v>179</v>
      </c>
      <c r="C352" s="12">
        <f t="shared" si="256"/>
        <v>0</v>
      </c>
      <c r="D352" s="12">
        <f t="shared" si="257"/>
        <v>0</v>
      </c>
      <c r="E352" s="12">
        <f t="shared" si="258"/>
        <v>0</v>
      </c>
      <c r="F352" s="12">
        <f t="shared" si="259"/>
        <v>0</v>
      </c>
      <c r="G352" s="12">
        <f t="shared" si="260"/>
        <v>0</v>
      </c>
      <c r="H352" s="12">
        <f t="shared" si="261"/>
        <v>0</v>
      </c>
      <c r="I352" s="12">
        <f t="shared" si="262"/>
        <v>0</v>
      </c>
      <c r="J352" s="12">
        <f t="shared" si="263"/>
        <v>0</v>
      </c>
      <c r="K352" s="12">
        <f t="shared" si="264"/>
        <v>0</v>
      </c>
      <c r="L352" s="12">
        <f t="shared" si="265"/>
        <v>0</v>
      </c>
      <c r="M352" s="12">
        <f t="shared" si="266"/>
        <v>0</v>
      </c>
      <c r="N352" s="12">
        <f>Z224+Y224</f>
        <v>0</v>
      </c>
      <c r="O352" s="12">
        <f>AA224+AB224</f>
        <v>0</v>
      </c>
      <c r="P352" s="12">
        <f>AD224+AC224</f>
        <v>0</v>
      </c>
      <c r="Q352" s="12">
        <f>AE224+AF224</f>
        <v>0</v>
      </c>
      <c r="R352" s="12">
        <f>AH224+AG224</f>
        <v>0</v>
      </c>
    </row>
    <row r="353" spans="1:18">
      <c r="A353" s="28" t="s">
        <v>180</v>
      </c>
      <c r="C353" s="12">
        <f t="shared" si="256"/>
        <v>0</v>
      </c>
      <c r="D353" s="12">
        <f t="shared" si="257"/>
        <v>0</v>
      </c>
      <c r="E353" s="12">
        <f t="shared" si="258"/>
        <v>0</v>
      </c>
      <c r="F353" s="12">
        <f t="shared" si="259"/>
        <v>0</v>
      </c>
      <c r="G353" s="12">
        <f t="shared" si="260"/>
        <v>0</v>
      </c>
      <c r="H353" s="12">
        <f t="shared" si="261"/>
        <v>0</v>
      </c>
      <c r="I353" s="12">
        <f t="shared" si="262"/>
        <v>0</v>
      </c>
      <c r="J353" s="12">
        <f t="shared" si="263"/>
        <v>0</v>
      </c>
      <c r="K353" s="12">
        <f t="shared" si="264"/>
        <v>0</v>
      </c>
      <c r="L353" s="12">
        <f t="shared" si="265"/>
        <v>0</v>
      </c>
      <c r="M353" s="12">
        <f t="shared" si="266"/>
        <v>0</v>
      </c>
      <c r="N353" s="12">
        <f>Z225+Y225</f>
        <v>0</v>
      </c>
      <c r="O353" s="12">
        <f>AA225+AB225</f>
        <v>0</v>
      </c>
      <c r="P353" s="12">
        <f>AD225+AC225</f>
        <v>0</v>
      </c>
      <c r="Q353" s="12">
        <f>AE225+AF225</f>
        <v>0</v>
      </c>
      <c r="R353" s="12">
        <f>AH225+AG225</f>
        <v>0</v>
      </c>
    </row>
    <row r="355" spans="1:18">
      <c r="A355" t="s">
        <v>139</v>
      </c>
      <c r="C355" s="12">
        <f t="shared" ref="C355:C360" si="267">C227+D227</f>
        <v>0</v>
      </c>
      <c r="D355" s="12">
        <f t="shared" ref="D355:D360" si="268">E227+F227</f>
        <v>0</v>
      </c>
      <c r="E355" s="12">
        <f t="shared" ref="E355:E360" si="269">G227+H227</f>
        <v>0</v>
      </c>
      <c r="F355" s="12">
        <f t="shared" ref="F355:F360" si="270">I227+J227</f>
        <v>0</v>
      </c>
      <c r="G355" s="12">
        <f t="shared" ref="G355:G360" si="271">K227+L227</f>
        <v>0</v>
      </c>
      <c r="H355" s="12">
        <f t="shared" ref="H355:H360" si="272">M227+N227</f>
        <v>0</v>
      </c>
      <c r="I355" s="12">
        <f t="shared" ref="I355:I360" si="273">O227+P227</f>
        <v>0</v>
      </c>
      <c r="J355" s="12">
        <f t="shared" ref="J355:J360" si="274">Q227+R227</f>
        <v>0</v>
      </c>
      <c r="K355" s="12">
        <f t="shared" ref="K355:K360" si="275">S227+T227</f>
        <v>0</v>
      </c>
      <c r="L355" s="12">
        <f t="shared" ref="L355:L360" si="276">U227+V227</f>
        <v>0</v>
      </c>
      <c r="M355" s="12">
        <f t="shared" ref="M355:M360" si="277">W227+X227</f>
        <v>0</v>
      </c>
      <c r="N355" s="12">
        <f t="shared" ref="N355:N360" si="278">Z227+Y227</f>
        <v>0</v>
      </c>
      <c r="O355" s="12">
        <f t="shared" ref="O355:O360" si="279">AA227+AB227</f>
        <v>0</v>
      </c>
      <c r="P355" s="12">
        <f t="shared" ref="P355:P360" si="280">AD227+AC227</f>
        <v>0</v>
      </c>
      <c r="Q355" s="12">
        <f t="shared" ref="Q355:Q360" si="281">AE227+AF227</f>
        <v>0</v>
      </c>
      <c r="R355" s="12">
        <f t="shared" ref="R355:R360" si="282">AH227+AG227</f>
        <v>0</v>
      </c>
    </row>
    <row r="356" spans="1:18">
      <c r="A356" t="s">
        <v>140</v>
      </c>
      <c r="C356" s="12">
        <f t="shared" si="267"/>
        <v>0</v>
      </c>
      <c r="D356" s="12">
        <f t="shared" si="268"/>
        <v>0</v>
      </c>
      <c r="E356" s="12">
        <f t="shared" si="269"/>
        <v>0</v>
      </c>
      <c r="F356" s="12">
        <f t="shared" si="270"/>
        <v>0</v>
      </c>
      <c r="G356" s="12">
        <f t="shared" si="271"/>
        <v>0</v>
      </c>
      <c r="H356" s="12">
        <f t="shared" si="272"/>
        <v>0</v>
      </c>
      <c r="I356" s="12">
        <f t="shared" si="273"/>
        <v>0</v>
      </c>
      <c r="J356" s="12">
        <f t="shared" si="274"/>
        <v>0</v>
      </c>
      <c r="K356" s="12">
        <f t="shared" si="275"/>
        <v>0</v>
      </c>
      <c r="L356" s="12">
        <f t="shared" si="276"/>
        <v>0</v>
      </c>
      <c r="M356" s="12">
        <f t="shared" si="277"/>
        <v>0</v>
      </c>
      <c r="N356" s="12">
        <f t="shared" si="278"/>
        <v>0</v>
      </c>
      <c r="O356" s="12">
        <f t="shared" si="279"/>
        <v>0</v>
      </c>
      <c r="P356" s="12">
        <f t="shared" si="280"/>
        <v>0</v>
      </c>
      <c r="Q356" s="12">
        <f t="shared" si="281"/>
        <v>0</v>
      </c>
      <c r="R356" s="12">
        <f t="shared" si="282"/>
        <v>0</v>
      </c>
    </row>
    <row r="357" spans="1:18">
      <c r="A357" t="s">
        <v>141</v>
      </c>
      <c r="C357" s="12">
        <f t="shared" si="267"/>
        <v>0</v>
      </c>
      <c r="D357" s="12">
        <f t="shared" si="268"/>
        <v>0</v>
      </c>
      <c r="E357" s="12">
        <f t="shared" si="269"/>
        <v>0</v>
      </c>
      <c r="F357" s="12">
        <f t="shared" si="270"/>
        <v>0</v>
      </c>
      <c r="G357" s="12">
        <f t="shared" si="271"/>
        <v>0</v>
      </c>
      <c r="H357" s="12">
        <f t="shared" si="272"/>
        <v>0</v>
      </c>
      <c r="I357" s="12">
        <f t="shared" si="273"/>
        <v>0</v>
      </c>
      <c r="J357" s="12">
        <f t="shared" si="274"/>
        <v>0</v>
      </c>
      <c r="K357" s="12">
        <f t="shared" si="275"/>
        <v>0</v>
      </c>
      <c r="L357" s="12">
        <f t="shared" si="276"/>
        <v>0</v>
      </c>
      <c r="M357" s="12">
        <f t="shared" si="277"/>
        <v>0</v>
      </c>
      <c r="N357" s="12">
        <f t="shared" si="278"/>
        <v>0</v>
      </c>
      <c r="O357" s="12">
        <f t="shared" si="279"/>
        <v>0</v>
      </c>
      <c r="P357" s="12">
        <f t="shared" si="280"/>
        <v>0</v>
      </c>
      <c r="Q357" s="12">
        <f t="shared" si="281"/>
        <v>0</v>
      </c>
      <c r="R357" s="12">
        <f t="shared" si="282"/>
        <v>0</v>
      </c>
    </row>
    <row r="358" spans="1:18">
      <c r="A358" t="s">
        <v>142</v>
      </c>
      <c r="C358" s="12">
        <f t="shared" si="267"/>
        <v>0</v>
      </c>
      <c r="D358" s="12">
        <f t="shared" si="268"/>
        <v>0</v>
      </c>
      <c r="E358" s="12">
        <f t="shared" si="269"/>
        <v>0</v>
      </c>
      <c r="F358" s="12">
        <f t="shared" si="270"/>
        <v>0</v>
      </c>
      <c r="G358" s="12">
        <f t="shared" si="271"/>
        <v>0</v>
      </c>
      <c r="H358" s="12">
        <f t="shared" si="272"/>
        <v>0</v>
      </c>
      <c r="I358" s="12">
        <f t="shared" si="273"/>
        <v>0</v>
      </c>
      <c r="J358" s="12">
        <f t="shared" si="274"/>
        <v>0</v>
      </c>
      <c r="K358" s="12">
        <f t="shared" si="275"/>
        <v>0</v>
      </c>
      <c r="L358" s="12">
        <f t="shared" si="276"/>
        <v>0</v>
      </c>
      <c r="M358" s="12">
        <f t="shared" si="277"/>
        <v>0</v>
      </c>
      <c r="N358" s="12">
        <f t="shared" si="278"/>
        <v>0</v>
      </c>
      <c r="O358" s="12">
        <f t="shared" si="279"/>
        <v>0</v>
      </c>
      <c r="P358" s="12">
        <f t="shared" si="280"/>
        <v>0</v>
      </c>
      <c r="Q358" s="12">
        <f t="shared" si="281"/>
        <v>0</v>
      </c>
      <c r="R358" s="12">
        <f t="shared" si="282"/>
        <v>0</v>
      </c>
    </row>
    <row r="359" spans="1:18">
      <c r="A359" t="s">
        <v>143</v>
      </c>
      <c r="C359" s="12">
        <f t="shared" si="267"/>
        <v>0</v>
      </c>
      <c r="D359" s="12">
        <f t="shared" si="268"/>
        <v>0</v>
      </c>
      <c r="E359" s="12">
        <f t="shared" si="269"/>
        <v>0</v>
      </c>
      <c r="F359" s="12">
        <f t="shared" si="270"/>
        <v>0</v>
      </c>
      <c r="G359" s="12">
        <f t="shared" si="271"/>
        <v>0</v>
      </c>
      <c r="H359" s="12">
        <f t="shared" si="272"/>
        <v>0</v>
      </c>
      <c r="I359" s="12">
        <f t="shared" si="273"/>
        <v>0</v>
      </c>
      <c r="J359" s="12">
        <f t="shared" si="274"/>
        <v>0</v>
      </c>
      <c r="K359" s="12">
        <f t="shared" si="275"/>
        <v>0</v>
      </c>
      <c r="L359" s="12">
        <f t="shared" si="276"/>
        <v>0</v>
      </c>
      <c r="M359" s="12">
        <f t="shared" si="277"/>
        <v>0</v>
      </c>
      <c r="N359" s="12">
        <f t="shared" si="278"/>
        <v>0</v>
      </c>
      <c r="O359" s="12">
        <f t="shared" si="279"/>
        <v>0</v>
      </c>
      <c r="P359" s="12">
        <f t="shared" si="280"/>
        <v>0</v>
      </c>
      <c r="Q359" s="12">
        <f t="shared" si="281"/>
        <v>0</v>
      </c>
      <c r="R359" s="12">
        <f t="shared" si="282"/>
        <v>0</v>
      </c>
    </row>
    <row r="360" spans="1:18">
      <c r="A360" t="s">
        <v>144</v>
      </c>
      <c r="C360" s="12">
        <f t="shared" si="267"/>
        <v>0</v>
      </c>
      <c r="D360" s="12">
        <f t="shared" si="268"/>
        <v>0</v>
      </c>
      <c r="E360" s="12">
        <f t="shared" si="269"/>
        <v>0</v>
      </c>
      <c r="F360" s="12">
        <f t="shared" si="270"/>
        <v>0</v>
      </c>
      <c r="G360" s="12">
        <f t="shared" si="271"/>
        <v>0</v>
      </c>
      <c r="H360" s="12">
        <f t="shared" si="272"/>
        <v>0</v>
      </c>
      <c r="I360" s="12">
        <f t="shared" si="273"/>
        <v>0</v>
      </c>
      <c r="J360" s="12">
        <f t="shared" si="274"/>
        <v>0</v>
      </c>
      <c r="K360" s="12">
        <f t="shared" si="275"/>
        <v>0</v>
      </c>
      <c r="L360" s="12">
        <f t="shared" si="276"/>
        <v>0</v>
      </c>
      <c r="M360" s="12">
        <f t="shared" si="277"/>
        <v>0</v>
      </c>
      <c r="N360" s="12">
        <f t="shared" si="278"/>
        <v>0</v>
      </c>
      <c r="O360" s="12">
        <f t="shared" si="279"/>
        <v>0</v>
      </c>
      <c r="P360" s="12">
        <f t="shared" si="280"/>
        <v>0</v>
      </c>
      <c r="Q360" s="12">
        <f t="shared" si="281"/>
        <v>0</v>
      </c>
      <c r="R360" s="12">
        <f t="shared" si="282"/>
        <v>0</v>
      </c>
    </row>
    <row r="362" spans="1:18">
      <c r="A362" t="s">
        <v>145</v>
      </c>
      <c r="C362" s="12">
        <f t="shared" ref="C362:C364" si="283">C234+D234</f>
        <v>0</v>
      </c>
      <c r="D362" s="12">
        <f t="shared" ref="D362:D364" si="284">E234+F234</f>
        <v>0</v>
      </c>
      <c r="E362" s="12">
        <f t="shared" ref="E362:E364" si="285">G234+H234</f>
        <v>0</v>
      </c>
      <c r="F362" s="12">
        <f t="shared" ref="F362:F364" si="286">I234+J234</f>
        <v>0</v>
      </c>
      <c r="G362" s="12">
        <f t="shared" ref="G362:G364" si="287">K234+L234</f>
        <v>0</v>
      </c>
      <c r="H362" s="12">
        <f t="shared" ref="H362:H364" si="288">M234+N234</f>
        <v>0</v>
      </c>
      <c r="I362" s="12">
        <f t="shared" ref="I362:I364" si="289">O234+P234</f>
        <v>0</v>
      </c>
      <c r="J362" s="12">
        <f t="shared" ref="J362:J364" si="290">Q234+R234</f>
        <v>0</v>
      </c>
      <c r="K362" s="12">
        <f t="shared" ref="K362:K364" si="291">S234+T234</f>
        <v>0</v>
      </c>
      <c r="L362" s="12">
        <f t="shared" ref="L362:L364" si="292">U234+V234</f>
        <v>0</v>
      </c>
      <c r="M362" s="12">
        <f t="shared" ref="M362:M364" si="293">W234+X234</f>
        <v>0</v>
      </c>
      <c r="N362" s="12">
        <f>Z234+Y234</f>
        <v>0</v>
      </c>
      <c r="O362" s="12">
        <f>AA234+AB234</f>
        <v>0</v>
      </c>
      <c r="P362" s="12">
        <f>AD234+AC234</f>
        <v>0</v>
      </c>
      <c r="Q362" s="12">
        <f>AE234+AF234</f>
        <v>0</v>
      </c>
      <c r="R362" s="12">
        <f>AH234+AG234</f>
        <v>0</v>
      </c>
    </row>
    <row r="363" spans="1:18">
      <c r="A363" t="s">
        <v>146</v>
      </c>
      <c r="C363" s="12">
        <f t="shared" si="283"/>
        <v>0</v>
      </c>
      <c r="D363" s="12">
        <f t="shared" si="284"/>
        <v>0</v>
      </c>
      <c r="E363" s="12">
        <f t="shared" si="285"/>
        <v>0</v>
      </c>
      <c r="F363" s="12">
        <f t="shared" si="286"/>
        <v>0</v>
      </c>
      <c r="G363" s="12">
        <f t="shared" si="287"/>
        <v>0</v>
      </c>
      <c r="H363" s="12">
        <f t="shared" si="288"/>
        <v>0</v>
      </c>
      <c r="I363" s="12">
        <f t="shared" si="289"/>
        <v>0</v>
      </c>
      <c r="J363" s="12">
        <f t="shared" si="290"/>
        <v>0</v>
      </c>
      <c r="K363" s="12">
        <f t="shared" si="291"/>
        <v>0</v>
      </c>
      <c r="L363" s="12">
        <f t="shared" si="292"/>
        <v>0</v>
      </c>
      <c r="M363" s="12">
        <f t="shared" si="293"/>
        <v>0</v>
      </c>
      <c r="N363" s="12">
        <f>Z235+Y235</f>
        <v>0</v>
      </c>
      <c r="O363" s="12">
        <f>AA235+AB235</f>
        <v>0</v>
      </c>
      <c r="P363" s="12">
        <f>AD235+AC235</f>
        <v>0</v>
      </c>
      <c r="Q363" s="12">
        <f>AE235+AF235</f>
        <v>0</v>
      </c>
      <c r="R363" s="12">
        <f>AH235+AG235</f>
        <v>0</v>
      </c>
    </row>
    <row r="364" spans="1:18">
      <c r="A364" t="s">
        <v>147</v>
      </c>
      <c r="C364" s="12">
        <f t="shared" si="283"/>
        <v>0</v>
      </c>
      <c r="D364" s="12">
        <f t="shared" si="284"/>
        <v>0</v>
      </c>
      <c r="E364" s="12">
        <f t="shared" si="285"/>
        <v>0</v>
      </c>
      <c r="F364" s="12">
        <f t="shared" si="286"/>
        <v>0</v>
      </c>
      <c r="G364" s="12">
        <f t="shared" si="287"/>
        <v>0</v>
      </c>
      <c r="H364" s="12">
        <f t="shared" si="288"/>
        <v>0</v>
      </c>
      <c r="I364" s="12">
        <f t="shared" si="289"/>
        <v>0</v>
      </c>
      <c r="J364" s="12">
        <f t="shared" si="290"/>
        <v>0</v>
      </c>
      <c r="K364" s="12">
        <f t="shared" si="291"/>
        <v>0</v>
      </c>
      <c r="L364" s="12">
        <f t="shared" si="292"/>
        <v>0</v>
      </c>
      <c r="M364" s="12">
        <f t="shared" si="293"/>
        <v>0</v>
      </c>
      <c r="N364" s="12">
        <f>Z236+Y236</f>
        <v>0</v>
      </c>
      <c r="O364" s="12">
        <f>AA236+AB236</f>
        <v>0</v>
      </c>
      <c r="P364" s="12">
        <f>AD236+AC236</f>
        <v>0</v>
      </c>
      <c r="Q364" s="12">
        <f>AE236+AF236</f>
        <v>0</v>
      </c>
      <c r="R364" s="12">
        <f>AH236+AG236</f>
        <v>0</v>
      </c>
    </row>
    <row r="369" spans="1:18">
      <c r="A369" s="33" t="s">
        <v>152</v>
      </c>
    </row>
    <row r="370" spans="1:18">
      <c r="A370" t="s">
        <v>153</v>
      </c>
      <c r="C370" s="12">
        <f t="shared" ref="C370:C372" si="294">C242+D242</f>
        <v>0</v>
      </c>
      <c r="D370" s="12">
        <f t="shared" ref="D370:D372" si="295">E242+F242</f>
        <v>0</v>
      </c>
      <c r="E370" s="12">
        <f t="shared" ref="E370:E372" si="296">G242+H242</f>
        <v>0</v>
      </c>
      <c r="F370" s="12">
        <f t="shared" ref="F370:F372" si="297">I242+J242</f>
        <v>0</v>
      </c>
      <c r="G370" s="12">
        <f t="shared" ref="G370:G372" si="298">K242+L242</f>
        <v>0</v>
      </c>
      <c r="H370" s="12">
        <f t="shared" ref="H370:H372" si="299">M242+N242</f>
        <v>0</v>
      </c>
      <c r="I370" s="12">
        <f t="shared" ref="I370:I372" si="300">O242+P242</f>
        <v>0</v>
      </c>
      <c r="J370" s="12">
        <f t="shared" ref="J370:J372" si="301">Q242+R242</f>
        <v>0</v>
      </c>
      <c r="K370" s="12">
        <f t="shared" ref="K370:K372" si="302">S242+T242</f>
        <v>0</v>
      </c>
      <c r="L370" s="12">
        <f t="shared" ref="L370:L372" si="303">U242+V242</f>
        <v>0</v>
      </c>
      <c r="M370" s="12">
        <f t="shared" ref="M370:M372" si="304">W242+X242</f>
        <v>0</v>
      </c>
      <c r="N370" s="12">
        <f>Z242+Y242</f>
        <v>0</v>
      </c>
      <c r="O370" s="12">
        <f>AA242+AB242</f>
        <v>0</v>
      </c>
      <c r="P370" s="12">
        <f>AD242+AC242</f>
        <v>0</v>
      </c>
      <c r="Q370" s="12">
        <f>AE242+AF242</f>
        <v>0</v>
      </c>
      <c r="R370" s="12">
        <f>AH242+AG242</f>
        <v>0</v>
      </c>
    </row>
    <row r="371" spans="1:18">
      <c r="A371" t="s">
        <v>154</v>
      </c>
      <c r="C371" s="12">
        <f t="shared" si="294"/>
        <v>0</v>
      </c>
      <c r="D371" s="12">
        <f t="shared" si="295"/>
        <v>0</v>
      </c>
      <c r="E371" s="12">
        <f t="shared" si="296"/>
        <v>0</v>
      </c>
      <c r="F371" s="12">
        <f t="shared" si="297"/>
        <v>0</v>
      </c>
      <c r="G371" s="12">
        <f t="shared" si="298"/>
        <v>0</v>
      </c>
      <c r="H371" s="12">
        <f t="shared" si="299"/>
        <v>0</v>
      </c>
      <c r="I371" s="12">
        <f t="shared" si="300"/>
        <v>0</v>
      </c>
      <c r="J371" s="12">
        <f t="shared" si="301"/>
        <v>0</v>
      </c>
      <c r="K371" s="12">
        <f t="shared" si="302"/>
        <v>0</v>
      </c>
      <c r="L371" s="12">
        <f t="shared" si="303"/>
        <v>0</v>
      </c>
      <c r="M371" s="12">
        <f t="shared" si="304"/>
        <v>0</v>
      </c>
      <c r="N371" s="12">
        <f>Z243+Y243</f>
        <v>0</v>
      </c>
      <c r="O371" s="12">
        <f>AA243+AB243</f>
        <v>0</v>
      </c>
      <c r="P371" s="12">
        <f>AD243+AC243</f>
        <v>0</v>
      </c>
      <c r="Q371" s="12">
        <f>AE243+AF243</f>
        <v>0</v>
      </c>
      <c r="R371" s="12">
        <f>AH243+AG243</f>
        <v>0</v>
      </c>
    </row>
    <row r="372" spans="1:18">
      <c r="A372" t="s">
        <v>155</v>
      </c>
      <c r="C372" s="12">
        <f t="shared" si="294"/>
        <v>0</v>
      </c>
      <c r="D372" s="12">
        <f t="shared" si="295"/>
        <v>0</v>
      </c>
      <c r="E372" s="12">
        <f t="shared" si="296"/>
        <v>0</v>
      </c>
      <c r="F372" s="12">
        <f t="shared" si="297"/>
        <v>0</v>
      </c>
      <c r="G372" s="12">
        <f t="shared" si="298"/>
        <v>0</v>
      </c>
      <c r="H372" s="12">
        <f t="shared" si="299"/>
        <v>0</v>
      </c>
      <c r="I372" s="12">
        <f t="shared" si="300"/>
        <v>0</v>
      </c>
      <c r="J372" s="12">
        <f t="shared" si="301"/>
        <v>0</v>
      </c>
      <c r="K372" s="12">
        <f t="shared" si="302"/>
        <v>0</v>
      </c>
      <c r="L372" s="12">
        <f t="shared" si="303"/>
        <v>0</v>
      </c>
      <c r="M372" s="12">
        <f t="shared" si="304"/>
        <v>0</v>
      </c>
      <c r="N372" s="12">
        <f>Z244+Y244</f>
        <v>0</v>
      </c>
      <c r="O372" s="12">
        <f>AA244+AB244</f>
        <v>0</v>
      </c>
      <c r="P372" s="12">
        <f>AD244+AC244</f>
        <v>0</v>
      </c>
      <c r="Q372" s="12">
        <f>AE244+AF244</f>
        <v>0</v>
      </c>
      <c r="R372" s="12">
        <f>AH244+AG244</f>
        <v>0</v>
      </c>
    </row>
    <row r="375" spans="1:18">
      <c r="A375" s="33" t="s">
        <v>156</v>
      </c>
    </row>
    <row r="376" spans="1:18">
      <c r="A376" t="s">
        <v>157</v>
      </c>
      <c r="C376" s="12">
        <f t="shared" ref="C376:C378" si="305">C248+D248</f>
        <v>0</v>
      </c>
      <c r="D376" s="12">
        <f t="shared" ref="D376:D378" si="306">E248+F248</f>
        <v>0</v>
      </c>
      <c r="E376" s="12">
        <f t="shared" ref="E376:E378" si="307">G248+H248</f>
        <v>0</v>
      </c>
      <c r="F376" s="12">
        <f t="shared" ref="F376:F378" si="308">I248+J248</f>
        <v>0</v>
      </c>
      <c r="G376" s="12">
        <f t="shared" ref="G376:G378" si="309">K248+L248</f>
        <v>0</v>
      </c>
      <c r="H376" s="12">
        <f t="shared" ref="H376:H378" si="310">M248+N248</f>
        <v>0</v>
      </c>
      <c r="I376" s="12">
        <f t="shared" ref="I376:I378" si="311">O248+P248</f>
        <v>0</v>
      </c>
      <c r="J376" s="12">
        <f t="shared" ref="J376:J378" si="312">Q248+R248</f>
        <v>0</v>
      </c>
      <c r="K376" s="12">
        <f t="shared" ref="K376:K378" si="313">S248+T248</f>
        <v>0</v>
      </c>
      <c r="L376" s="12">
        <f t="shared" ref="L376:L378" si="314">U248+V248</f>
        <v>0</v>
      </c>
      <c r="M376" s="12">
        <f t="shared" ref="M376:M378" si="315">W248+X248</f>
        <v>0</v>
      </c>
      <c r="N376" s="12">
        <f>Z248+Y248</f>
        <v>0</v>
      </c>
      <c r="O376" s="12">
        <f>AA248+AB248</f>
        <v>0</v>
      </c>
      <c r="P376" s="12">
        <f>AD248+AC248</f>
        <v>0</v>
      </c>
      <c r="Q376" s="12">
        <f>AE248+AF248</f>
        <v>0</v>
      </c>
      <c r="R376" s="12">
        <f>AH248+AG248</f>
        <v>0</v>
      </c>
    </row>
    <row r="377" spans="1:18">
      <c r="A377" t="s">
        <v>158</v>
      </c>
      <c r="C377" s="12">
        <f t="shared" si="305"/>
        <v>0</v>
      </c>
      <c r="D377" s="12">
        <f t="shared" si="306"/>
        <v>0</v>
      </c>
      <c r="E377" s="12">
        <f t="shared" si="307"/>
        <v>0</v>
      </c>
      <c r="F377" s="12">
        <f t="shared" si="308"/>
        <v>0</v>
      </c>
      <c r="G377" s="12">
        <f t="shared" si="309"/>
        <v>0</v>
      </c>
      <c r="H377" s="12">
        <f t="shared" si="310"/>
        <v>0</v>
      </c>
      <c r="I377" s="12">
        <f t="shared" si="311"/>
        <v>0</v>
      </c>
      <c r="J377" s="12">
        <f t="shared" si="312"/>
        <v>0</v>
      </c>
      <c r="K377" s="12">
        <f t="shared" si="313"/>
        <v>0</v>
      </c>
      <c r="L377" s="12">
        <f t="shared" si="314"/>
        <v>0</v>
      </c>
      <c r="M377" s="12">
        <f t="shared" si="315"/>
        <v>0</v>
      </c>
      <c r="N377" s="12">
        <f>Z249+Y249</f>
        <v>0</v>
      </c>
      <c r="O377" s="12">
        <f>AA249+AB249</f>
        <v>0</v>
      </c>
      <c r="P377" s="12">
        <f>AD249+AC249</f>
        <v>0</v>
      </c>
      <c r="Q377" s="12">
        <f>AE249+AF249</f>
        <v>0</v>
      </c>
      <c r="R377" s="12">
        <f>AH249+AG249</f>
        <v>0</v>
      </c>
    </row>
    <row r="378" spans="1:18">
      <c r="A378" t="s">
        <v>159</v>
      </c>
      <c r="C378" s="12">
        <f t="shared" si="305"/>
        <v>0</v>
      </c>
      <c r="D378" s="12">
        <f t="shared" si="306"/>
        <v>0</v>
      </c>
      <c r="E378" s="12">
        <f t="shared" si="307"/>
        <v>0</v>
      </c>
      <c r="F378" s="12">
        <f t="shared" si="308"/>
        <v>0</v>
      </c>
      <c r="G378" s="12">
        <f t="shared" si="309"/>
        <v>0</v>
      </c>
      <c r="H378" s="12">
        <f t="shared" si="310"/>
        <v>0</v>
      </c>
      <c r="I378" s="12">
        <f t="shared" si="311"/>
        <v>0</v>
      </c>
      <c r="J378" s="12">
        <f t="shared" si="312"/>
        <v>0</v>
      </c>
      <c r="K378" s="12">
        <f t="shared" si="313"/>
        <v>0</v>
      </c>
      <c r="L378" s="12">
        <f t="shared" si="314"/>
        <v>0</v>
      </c>
      <c r="M378" s="12">
        <f t="shared" si="315"/>
        <v>0</v>
      </c>
      <c r="N378" s="12">
        <f>Z250+Y250</f>
        <v>0</v>
      </c>
      <c r="O378" s="12">
        <f>AA250+AB250</f>
        <v>0</v>
      </c>
      <c r="P378" s="12">
        <f>AD250+AC250</f>
        <v>0</v>
      </c>
      <c r="Q378" s="12">
        <f>AE250+AF250</f>
        <v>0</v>
      </c>
      <c r="R378" s="12">
        <f>AH250+AG250</f>
        <v>0</v>
      </c>
    </row>
    <row r="380" spans="1:18">
      <c r="A380" t="s">
        <v>160</v>
      </c>
      <c r="C380" s="12">
        <f t="shared" ref="C380:C381" si="316">C252+D252</f>
        <v>0</v>
      </c>
      <c r="D380" s="12">
        <f t="shared" ref="D380:D381" si="317">E252+F252</f>
        <v>0</v>
      </c>
      <c r="E380" s="12">
        <f t="shared" ref="E380:E381" si="318">G252+H252</f>
        <v>0</v>
      </c>
      <c r="F380" s="12">
        <f t="shared" ref="F380:F381" si="319">I252+J252</f>
        <v>0</v>
      </c>
      <c r="G380" s="12">
        <f t="shared" ref="G380:G381" si="320">K252+L252</f>
        <v>0</v>
      </c>
      <c r="H380" s="12">
        <f t="shared" ref="H380:H381" si="321">M252+N252</f>
        <v>0</v>
      </c>
      <c r="I380" s="12">
        <f t="shared" ref="I380:I381" si="322">O252+P252</f>
        <v>0</v>
      </c>
      <c r="J380" s="12">
        <f t="shared" ref="J380:J381" si="323">Q252+R252</f>
        <v>0</v>
      </c>
      <c r="K380" s="12">
        <f t="shared" ref="K380:K381" si="324">S252+T252</f>
        <v>0</v>
      </c>
      <c r="L380" s="12">
        <f t="shared" ref="L380:L381" si="325">U252+V252</f>
        <v>0</v>
      </c>
      <c r="M380" s="12">
        <f t="shared" ref="M380" si="326">W252+X252</f>
        <v>0</v>
      </c>
      <c r="N380" s="12">
        <f>Z252+Y252</f>
        <v>0</v>
      </c>
      <c r="O380" s="12">
        <f>AA252+AB252</f>
        <v>0</v>
      </c>
      <c r="P380" s="12">
        <f>AD252+AC252</f>
        <v>0</v>
      </c>
      <c r="Q380" s="12">
        <f>AE252+AF252</f>
        <v>0</v>
      </c>
      <c r="R380" s="12">
        <f>AH252+AG252</f>
        <v>0</v>
      </c>
    </row>
    <row r="381" spans="1:18">
      <c r="A381" t="s">
        <v>161</v>
      </c>
      <c r="C381" s="12">
        <f t="shared" si="316"/>
        <v>0</v>
      </c>
      <c r="D381" s="12">
        <f t="shared" si="317"/>
        <v>0</v>
      </c>
      <c r="E381" s="12">
        <f t="shared" si="318"/>
        <v>0</v>
      </c>
      <c r="F381" s="12">
        <f t="shared" si="319"/>
        <v>0</v>
      </c>
      <c r="G381" s="12">
        <f t="shared" si="320"/>
        <v>0</v>
      </c>
      <c r="H381" s="12">
        <f t="shared" si="321"/>
        <v>0</v>
      </c>
      <c r="I381" s="12">
        <f t="shared" si="322"/>
        <v>0</v>
      </c>
      <c r="J381" s="12">
        <f t="shared" si="323"/>
        <v>0</v>
      </c>
      <c r="K381" s="12">
        <f t="shared" si="324"/>
        <v>0</v>
      </c>
      <c r="L381" s="12">
        <f t="shared" si="325"/>
        <v>0</v>
      </c>
      <c r="M381" s="12">
        <f>W253+X253</f>
        <v>0</v>
      </c>
      <c r="N381" s="12">
        <f>Z253+Y253</f>
        <v>0</v>
      </c>
      <c r="O381" s="12">
        <f>AA253+AB253</f>
        <v>0</v>
      </c>
      <c r="P381" s="12">
        <f>AD253+AC253</f>
        <v>0</v>
      </c>
      <c r="Q381" s="12">
        <f>AE253+AF253</f>
        <v>0</v>
      </c>
      <c r="R381" s="12">
        <f>AH253+AG253</f>
        <v>0</v>
      </c>
    </row>
  </sheetData>
  <mergeCells count="6">
    <mergeCell ref="S134:AI134"/>
    <mergeCell ref="K262:Q262"/>
    <mergeCell ref="C262:J262"/>
    <mergeCell ref="C9:G9"/>
    <mergeCell ref="C134:R134"/>
    <mergeCell ref="H9:K9"/>
  </mergeCells>
  <phoneticPr fontId="1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C2CEE-6EC4-E645-BF29-CE17A774A8BF}">
  <sheetPr>
    <tabColor theme="4" tint="0.79998168889431442"/>
  </sheetPr>
  <dimension ref="A2:AK381"/>
  <sheetViews>
    <sheetView zoomScale="80" zoomScaleNormal="80" workbookViewId="0">
      <selection activeCell="AH135" sqref="AH135"/>
    </sheetView>
  </sheetViews>
  <sheetFormatPr baseColWidth="10" defaultRowHeight="16"/>
  <cols>
    <col min="1" max="1" width="35.5" customWidth="1"/>
  </cols>
  <sheetData>
    <row r="2" spans="1:30" s="2" customFormat="1" ht="17" thickBot="1"/>
    <row r="3" spans="1:30" s="2" customFormat="1" ht="1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s="2" customFormat="1" ht="11" customHeight="1" thickBo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ht="15" customHeight="1"/>
    <row r="6" spans="1:30" ht="15" customHeight="1">
      <c r="A6" t="s">
        <v>104</v>
      </c>
      <c r="B6" t="str">
        <f>'Output LC'!B6</f>
        <v>Betsson</v>
      </c>
    </row>
    <row r="7" spans="1:30" ht="15" customHeight="1">
      <c r="A7" t="s">
        <v>105</v>
      </c>
      <c r="B7" t="str">
        <f>'Output LC'!B7</f>
        <v>SEK / EUR</v>
      </c>
    </row>
    <row r="8" spans="1:30" ht="15" customHeight="1">
      <c r="A8" s="28" t="s">
        <v>106</v>
      </c>
      <c r="B8">
        <f>'Output LC'!B8</f>
        <v>10.2399086845</v>
      </c>
    </row>
    <row r="9" spans="1:30" ht="17" thickBot="1"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30" ht="17" thickBot="1">
      <c r="A10" s="87" t="s">
        <v>107</v>
      </c>
      <c r="B10" s="88"/>
      <c r="C10" s="88">
        <v>2016</v>
      </c>
      <c r="D10" s="88">
        <v>2017</v>
      </c>
      <c r="E10" s="88">
        <v>2018</v>
      </c>
      <c r="F10" s="88">
        <v>2019</v>
      </c>
      <c r="G10" s="88">
        <v>2020</v>
      </c>
      <c r="H10" s="88">
        <v>2021</v>
      </c>
      <c r="I10" s="88">
        <v>2022</v>
      </c>
      <c r="J10" s="88">
        <v>2023</v>
      </c>
      <c r="K10" s="88">
        <v>2024</v>
      </c>
      <c r="L10" s="115"/>
      <c r="M10" s="115"/>
      <c r="N10" s="115"/>
      <c r="O10" s="115"/>
    </row>
    <row r="12" spans="1:30">
      <c r="A12" t="s">
        <v>71</v>
      </c>
      <c r="C12" s="12">
        <f>'Output LC'!C12/'Output LC'!$B$8</f>
        <v>402.08366371785104</v>
      </c>
      <c r="D12" s="12">
        <f>'Output LC'!D12/'Output LC'!$B$8</f>
        <v>460.51191912853045</v>
      </c>
      <c r="E12" s="12">
        <f>'Output LC'!E12/'Output LC'!$B$8</f>
        <v>529.28206363830884</v>
      </c>
      <c r="F12" s="12">
        <f>'Output LC'!F12/'Output LC'!$B$8</f>
        <v>505.18028621000252</v>
      </c>
      <c r="G12" s="12">
        <f>'Output LC'!G12/'Output LC'!$B$8</f>
        <v>623.98993944856602</v>
      </c>
      <c r="H12" s="12">
        <f>'Output LC'!H12/1</f>
        <v>657.7</v>
      </c>
      <c r="I12" s="12">
        <f>'Output LC'!I12/1</f>
        <v>777.2</v>
      </c>
      <c r="J12" s="12">
        <f>'Output LC'!J12/1</f>
        <v>948.2</v>
      </c>
      <c r="K12" s="12">
        <f>'Output LC'!K12/1</f>
        <v>1106.5999999999999</v>
      </c>
      <c r="L12" s="116"/>
      <c r="M12" s="116"/>
      <c r="N12" s="116"/>
      <c r="O12" s="116"/>
      <c r="U12" s="12"/>
    </row>
    <row r="13" spans="1:30">
      <c r="A13" t="s">
        <v>108</v>
      </c>
      <c r="C13" s="12">
        <f>'Output LC'!C13/'Output LC'!$B$8</f>
        <v>300.58861800780738</v>
      </c>
      <c r="D13" s="12">
        <f>'Output LC'!D13/'Output LC'!$B$8</f>
        <v>333.92875906949212</v>
      </c>
      <c r="E13" s="12">
        <f>'Output LC'!E13/'Output LC'!$B$8</f>
        <v>376.94672080842622</v>
      </c>
      <c r="F13" s="12">
        <f>'Output LC'!F13/'Output LC'!$B$8</f>
        <v>334.72954746054603</v>
      </c>
      <c r="G13" s="12">
        <f>'Output LC'!G13/'Output LC'!$B$8</f>
        <v>400.4820869357431</v>
      </c>
      <c r="H13" s="12">
        <f>'Output LC'!H13/1</f>
        <v>425.6</v>
      </c>
      <c r="I13" s="12">
        <f>'Output LC'!I13/1</f>
        <v>504.4</v>
      </c>
      <c r="J13" s="12">
        <f>'Output LC'!J13/1</f>
        <v>631.79999999999995</v>
      </c>
      <c r="K13" s="12">
        <f>'Output LC'!K13/1</f>
        <v>719.7</v>
      </c>
      <c r="L13" s="116"/>
      <c r="M13" s="116"/>
      <c r="N13" s="116"/>
      <c r="O13" s="116"/>
      <c r="U13" s="12"/>
    </row>
    <row r="14" spans="1:30">
      <c r="A14" t="s">
        <v>109</v>
      </c>
      <c r="C14" s="12">
        <f>'Output LC'!C14/'Output LC'!$B$8</f>
        <v>113.11624309241174</v>
      </c>
      <c r="D14" s="12">
        <f>'Output LC'!D14/'Output LC'!$B$8</f>
        <v>112.24709471675564</v>
      </c>
      <c r="E14" s="12">
        <f>'Output LC'!E14/'Output LC'!$B$8</f>
        <v>146.99349831882773</v>
      </c>
      <c r="F14" s="12">
        <f>'Output LC'!F14/'Output LC'!$B$8</f>
        <v>120.08896152183262</v>
      </c>
      <c r="G14" s="12">
        <f>'Output LC'!G14/'Output LC'!$B$8</f>
        <v>144.95246449284878</v>
      </c>
      <c r="H14" s="12">
        <f>'Output LC'!H14/1</f>
        <v>153.69999999999999</v>
      </c>
      <c r="I14" s="12">
        <f>'Output LC'!I14/1</f>
        <v>172.39999999999998</v>
      </c>
      <c r="J14" s="12">
        <f>'Output LC'!J14/1</f>
        <v>262.7</v>
      </c>
      <c r="K14" s="12">
        <f>'Output LC'!K14/1</f>
        <v>315.89999999999998</v>
      </c>
      <c r="L14" s="116"/>
      <c r="M14" s="116"/>
      <c r="N14" s="116"/>
      <c r="O14" s="116"/>
      <c r="U14" s="12"/>
    </row>
    <row r="15" spans="1:30">
      <c r="A15" t="s">
        <v>110</v>
      </c>
      <c r="C15" s="12">
        <f>'Output LC'!C15/'Output LC'!$B$8</f>
        <v>113.11624309241174</v>
      </c>
      <c r="D15" s="12">
        <f>'Output LC'!D15/'Output LC'!$B$8</f>
        <v>112.24709471675564</v>
      </c>
      <c r="E15" s="12">
        <f>'Output LC'!E15/'Output LC'!$B$8</f>
        <v>146.99349831882773</v>
      </c>
      <c r="F15" s="12">
        <f>'Output LC'!F15/'Output LC'!$B$8</f>
        <v>120.08896152183262</v>
      </c>
      <c r="G15" s="12">
        <f>'Output LC'!G15/'Output LC'!$B$8</f>
        <v>144.95246449284878</v>
      </c>
      <c r="H15" s="12">
        <f>'Output LC'!H15/1</f>
        <v>153.69999999999999</v>
      </c>
      <c r="I15" s="12">
        <f>'Output LC'!I15/1</f>
        <v>172.39999999999998</v>
      </c>
      <c r="J15" s="12">
        <f>'Output LC'!J15/1</f>
        <v>262.7</v>
      </c>
      <c r="K15" s="12">
        <f>'Output LC'!K15/1</f>
        <v>315.89999999999998</v>
      </c>
      <c r="L15" s="12"/>
      <c r="M15" s="12"/>
      <c r="N15" s="12"/>
      <c r="O15" s="12"/>
      <c r="U15" s="12"/>
    </row>
    <row r="16" spans="1:30">
      <c r="A16" t="s">
        <v>70</v>
      </c>
      <c r="C16" s="12">
        <f>'Output LC'!C16/'Output LC'!$B$8</f>
        <v>92.422699182127658</v>
      </c>
      <c r="D16" s="12">
        <f>'Output LC'!D16/'Output LC'!$B$8</f>
        <v>86.153112022900487</v>
      </c>
      <c r="E16" s="12">
        <f>'Output LC'!E16/'Output LC'!$B$8</f>
        <v>116.5733051708641</v>
      </c>
      <c r="F16" s="12">
        <f>'Output LC'!F16/'Output LC'!$B$8</f>
        <v>84.473409544104413</v>
      </c>
      <c r="G16" s="12">
        <f>'Output LC'!G16/'Output LC'!$B$8</f>
        <v>109.88379239193792</v>
      </c>
      <c r="H16" s="12">
        <f>'Output LC'!H16/1</f>
        <v>117.6</v>
      </c>
      <c r="I16" s="12">
        <f>'Output LC'!I16/1</f>
        <v>131.19999999999999</v>
      </c>
      <c r="J16" s="12">
        <f>'Output LC'!J16/1</f>
        <v>210.5</v>
      </c>
      <c r="K16" s="12">
        <f>'Output LC'!K16/1</f>
        <v>256.7</v>
      </c>
      <c r="L16" s="12"/>
      <c r="M16" s="12"/>
      <c r="N16" s="12"/>
      <c r="O16" s="12"/>
      <c r="U16" s="12"/>
    </row>
    <row r="17" spans="1:37">
      <c r="A17" t="s">
        <v>47</v>
      </c>
      <c r="C17" s="12">
        <f>'Output LC'!C17/'Output LC'!$B$8</f>
        <v>91.407065125181205</v>
      </c>
      <c r="D17" s="12">
        <f>'Output LC'!D17/'Output LC'!$B$8</f>
        <v>82.315187173093193</v>
      </c>
      <c r="E17" s="12">
        <f>'Output LC'!E17/'Output LC'!$B$8</f>
        <v>112.54006607933633</v>
      </c>
      <c r="F17" s="12">
        <f>'Output LC'!F17/'Output LC'!$B$8</f>
        <v>79.190159305565629</v>
      </c>
      <c r="G17" s="12">
        <f>'Output LC'!G17/'Output LC'!$B$8</f>
        <v>78.897187942984928</v>
      </c>
      <c r="H17" s="12">
        <f>'Output LC'!H17/1</f>
        <v>112</v>
      </c>
      <c r="I17" s="12">
        <f>'Output LC'!I17/1</f>
        <v>124.6</v>
      </c>
      <c r="J17" s="12">
        <f>'Output LC'!J17/1</f>
        <v>194.8</v>
      </c>
      <c r="K17" s="12">
        <f>'Output LC'!K17/1</f>
        <v>233.7</v>
      </c>
      <c r="L17" s="12"/>
      <c r="M17" s="12"/>
      <c r="N17" s="12"/>
      <c r="O17" s="12"/>
      <c r="U17" s="12"/>
    </row>
    <row r="18" spans="1:37">
      <c r="A18" t="s">
        <v>111</v>
      </c>
      <c r="C18" s="12">
        <f>'Output LC'!C18/'Output LC'!$B$8</f>
        <v>85.742952115287494</v>
      </c>
      <c r="D18" s="12">
        <f>'Output LC'!D18/'Output LC'!$B$8</f>
        <v>76.807325556575861</v>
      </c>
      <c r="E18" s="12">
        <f>'Output LC'!E18/'Output LC'!$B$8</f>
        <v>105.28414199942077</v>
      </c>
      <c r="F18" s="12">
        <f>'Output LC'!F18/'Output LC'!$B$8</f>
        <v>76.865919829092007</v>
      </c>
      <c r="G18" s="12">
        <f>'Output LC'!G18/'Output LC'!$B$8</f>
        <v>96.758675348322143</v>
      </c>
      <c r="H18" s="12">
        <f>'Output LC'!H18/1</f>
        <v>103.9</v>
      </c>
      <c r="I18" s="12">
        <f>'Output LC'!I18/1</f>
        <v>114.69999999999999</v>
      </c>
      <c r="J18" s="12">
        <f>'Output LC'!J18/1</f>
        <v>173</v>
      </c>
      <c r="K18" s="12">
        <f>'Output LC'!K18/1</f>
        <v>183.7</v>
      </c>
      <c r="L18" s="12"/>
      <c r="M18" s="12"/>
      <c r="N18" s="12"/>
      <c r="O18" s="12"/>
      <c r="U18" s="12"/>
    </row>
    <row r="19" spans="1:37">
      <c r="A19" t="s">
        <v>112</v>
      </c>
    </row>
    <row r="21" spans="1:37">
      <c r="A21" s="31" t="s">
        <v>113</v>
      </c>
      <c r="C21" s="13">
        <f>C14/C12</f>
        <v>0.28132514026182204</v>
      </c>
      <c r="D21" s="13">
        <f t="shared" ref="D21:J21" si="0">D14/D12</f>
        <v>0.24374416829247603</v>
      </c>
      <c r="E21" s="13">
        <f t="shared" si="0"/>
        <v>0.27772242518174106</v>
      </c>
      <c r="F21" s="13">
        <f t="shared" si="0"/>
        <v>0.23771505895998454</v>
      </c>
      <c r="G21" s="13">
        <f t="shared" si="0"/>
        <v>0.23229936146237637</v>
      </c>
      <c r="H21" s="13">
        <f t="shared" si="0"/>
        <v>0.23369317317926103</v>
      </c>
      <c r="I21" s="13">
        <f t="shared" si="0"/>
        <v>0.22182192485846625</v>
      </c>
      <c r="J21" s="13">
        <f t="shared" si="0"/>
        <v>0.27705125500949163</v>
      </c>
      <c r="K21" s="13">
        <f t="shared" ref="K21" si="1">K14/K12</f>
        <v>0.28546900415687693</v>
      </c>
      <c r="L21" s="13"/>
      <c r="M21" s="13"/>
      <c r="N21" s="13"/>
      <c r="O21" s="13"/>
      <c r="U21" s="13"/>
    </row>
    <row r="22" spans="1:37">
      <c r="A22" s="31" t="s">
        <v>114</v>
      </c>
      <c r="C22" s="13">
        <f>C18/C12</f>
        <v>0.21324654506594126</v>
      </c>
      <c r="D22" s="13">
        <f t="shared" ref="D22:J22" si="2">D18/D12</f>
        <v>0.16678683518534224</v>
      </c>
      <c r="E22" s="13">
        <f t="shared" si="2"/>
        <v>0.19891877929074872</v>
      </c>
      <c r="F22" s="13">
        <f t="shared" si="2"/>
        <v>0.15215542238546298</v>
      </c>
      <c r="G22" s="13">
        <f t="shared" si="2"/>
        <v>0.15506447977964191</v>
      </c>
      <c r="H22" s="13">
        <f t="shared" si="2"/>
        <v>0.1579747605291166</v>
      </c>
      <c r="I22" s="13">
        <f t="shared" si="2"/>
        <v>0.14758106021616055</v>
      </c>
      <c r="J22" s="13">
        <f t="shared" si="2"/>
        <v>0.18245095971314068</v>
      </c>
      <c r="K22" s="13">
        <f t="shared" ref="K22" si="3">K18/K12</f>
        <v>0.16600397614314116</v>
      </c>
      <c r="L22" s="13"/>
      <c r="M22" s="13"/>
      <c r="N22" s="13"/>
      <c r="O22" s="13"/>
      <c r="U22" s="13"/>
    </row>
    <row r="26" spans="1:37">
      <c r="A26" s="33" t="s">
        <v>115</v>
      </c>
    </row>
    <row r="27" spans="1:37"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>
      <c r="A28" t="s">
        <v>116</v>
      </c>
      <c r="C28" s="12">
        <f>'Output LC'!C28/'Output LC'!$B$8</f>
        <v>402.08366371785104</v>
      </c>
      <c r="D28" s="12">
        <f>'Output LC'!D28/'Output LC'!$B$8</f>
        <v>460.51191912853045</v>
      </c>
      <c r="E28" s="12">
        <f>'Output LC'!E28/'Output LC'!$B$8</f>
        <v>529.28206363830884</v>
      </c>
      <c r="F28" s="12">
        <f>'Output LC'!F28/'Output LC'!$B$8</f>
        <v>505.18028621000252</v>
      </c>
      <c r="G28" s="12">
        <f>'Output LC'!G28/'Output LC'!$B$8</f>
        <v>623.98993944856602</v>
      </c>
      <c r="H28" s="12">
        <f>'Output LC'!H28/1</f>
        <v>657.7</v>
      </c>
      <c r="I28" s="12">
        <f>'Output LC'!I28/1</f>
        <v>777.2</v>
      </c>
      <c r="J28" s="12">
        <f>'Output LC'!J28/1</f>
        <v>948.2</v>
      </c>
      <c r="K28" s="12">
        <f>'Output LC'!K28/1</f>
        <v>1106.5999999999999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>
      <c r="A31" s="33" t="s">
        <v>117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>
      <c r="A32" t="s">
        <v>118</v>
      </c>
      <c r="C32" s="12">
        <f>'Output LC'!C32/'Output LC'!$B$8</f>
        <v>105.50875337739933</v>
      </c>
      <c r="D32" s="12">
        <f>'Output LC'!D32/'Output LC'!$B$8</f>
        <v>111.35841491692747</v>
      </c>
      <c r="E32" s="12">
        <f>'Output LC'!E32/'Output LC'!$B$8</f>
        <v>121.48545835013398</v>
      </c>
      <c r="F32" s="12">
        <f>'Output LC'!F32/'Output LC'!$B$8</f>
        <v>123.53625788819895</v>
      </c>
      <c r="G32" s="12">
        <f>'Output LC'!G32/'Output LC'!$B$8</f>
        <v>138.9660829841163</v>
      </c>
      <c r="H32" s="12">
        <f>'Output LC'!H32/1</f>
        <v>172.1</v>
      </c>
      <c r="I32" s="12">
        <f>'Output LC'!I32/1</f>
        <v>250.6</v>
      </c>
      <c r="J32" s="12">
        <f>'Output LC'!J32/1</f>
        <v>267</v>
      </c>
      <c r="K32" s="12">
        <f>'Output LC'!K32/1</f>
        <v>303.39999999999998</v>
      </c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>
      <c r="A33" t="s">
        <v>119</v>
      </c>
      <c r="C33" s="12">
        <f>'Output LC'!C33/'Output LC'!$B$8</f>
        <v>296.57491034045171</v>
      </c>
      <c r="D33" s="12">
        <f>'Output LC'!D33/'Output LC'!$B$8</f>
        <v>349.15350421160292</v>
      </c>
      <c r="E33" s="12">
        <f>'Output LC'!E33/'Output LC'!$B$8</f>
        <v>407.79660528817487</v>
      </c>
      <c r="F33" s="12">
        <f>'Output LC'!F33/'Output LC'!$B$8</f>
        <v>381.64402832180355</v>
      </c>
      <c r="G33" s="12">
        <f>'Output LC'!G33/'Output LC'!$B$8</f>
        <v>485.02385646444975</v>
      </c>
      <c r="H33" s="12">
        <f>'Output LC'!H33/1</f>
        <v>485.6</v>
      </c>
      <c r="I33" s="12">
        <f>'Output LC'!I33/1</f>
        <v>526.6</v>
      </c>
      <c r="J33" s="12">
        <f>'Output LC'!J33/1</f>
        <v>681.2</v>
      </c>
      <c r="K33" s="12">
        <f>'Output LC'!K33/1</f>
        <v>803.19999999999993</v>
      </c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>
      <c r="A34" t="s">
        <v>120</v>
      </c>
      <c r="C34" s="12">
        <f>'Output LC'!C34/'Output LC'!$B$8</f>
        <v>0</v>
      </c>
      <c r="D34" s="12">
        <f>'Output LC'!D34/'Output LC'!$B$8</f>
        <v>0</v>
      </c>
      <c r="E34" s="12">
        <f>'Output LC'!E34/'Output LC'!$B$8</f>
        <v>0</v>
      </c>
      <c r="F34" s="12">
        <f>'Output LC'!F34/'Output LC'!$B$8</f>
        <v>0</v>
      </c>
      <c r="G34" s="12">
        <f>'Output LC'!G34/'Output LC'!$B$8</f>
        <v>0</v>
      </c>
      <c r="H34" s="12">
        <f>'Output LC'!H34/1</f>
        <v>0</v>
      </c>
      <c r="I34" s="12">
        <f>'Output LC'!I34/1</f>
        <v>0</v>
      </c>
      <c r="J34" s="12">
        <f>'Output LC'!J34/1</f>
        <v>0</v>
      </c>
      <c r="K34" s="12">
        <f>'Output LC'!K34/1</f>
        <v>0</v>
      </c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>
      <c r="A35" s="28" t="s">
        <v>121</v>
      </c>
      <c r="C35" s="12">
        <f>'Output LC'!C35/'Output LC'!$B$8</f>
        <v>402.08366371785104</v>
      </c>
      <c r="D35" s="12">
        <f>'Output LC'!D35/'Output LC'!$B$8</f>
        <v>460.51191912853045</v>
      </c>
      <c r="E35" s="12">
        <f>'Output LC'!E35/'Output LC'!$B$8</f>
        <v>529.28206363830884</v>
      </c>
      <c r="F35" s="12">
        <f>'Output LC'!F35/'Output LC'!$B$8</f>
        <v>505.18028621000252</v>
      </c>
      <c r="G35" s="12">
        <f>'Output LC'!G35/'Output LC'!$B$8</f>
        <v>623.98993944856602</v>
      </c>
      <c r="H35" s="12">
        <f>'Output LC'!H35/1</f>
        <v>657.7</v>
      </c>
      <c r="I35" s="12">
        <f>'Output LC'!I35/1</f>
        <v>777.2</v>
      </c>
      <c r="J35" s="12">
        <f>'Output LC'!J35/1</f>
        <v>948.2</v>
      </c>
      <c r="K35" s="12">
        <f>'Output LC'!K35/1</f>
        <v>1106.5999999999999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>
      <c r="A37" s="33" t="s">
        <v>122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>
      <c r="A38" t="s">
        <v>123</v>
      </c>
      <c r="C38" s="12">
        <f>'Output LC'!C38/'Output LC'!$B$8</f>
        <v>0</v>
      </c>
      <c r="D38" s="12">
        <f>'Output LC'!D38/'Output LC'!$B$8</f>
        <v>0</v>
      </c>
      <c r="E38" s="12">
        <f>'Output LC'!E38/'Output LC'!$B$8</f>
        <v>0</v>
      </c>
      <c r="F38" s="12">
        <f>'Output LC'!F38/'Output LC'!$B$8</f>
        <v>0</v>
      </c>
      <c r="G38" s="12">
        <f>'Output LC'!G38/'Output LC'!$B$8</f>
        <v>0</v>
      </c>
      <c r="H38" s="12">
        <f>'Output LC'!H38/1</f>
        <v>0</v>
      </c>
      <c r="I38" s="12">
        <f>'Output LC'!I38/1</f>
        <v>0</v>
      </c>
      <c r="J38" s="12">
        <f>'Output LC'!J38/1</f>
        <v>0</v>
      </c>
      <c r="K38" s="12">
        <f>'Output LC'!K38/1</f>
        <v>0</v>
      </c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>
      <c r="A39" t="s">
        <v>124</v>
      </c>
      <c r="C39" s="12">
        <f>'Output LC'!C39/'Output LC'!$B$8</f>
        <v>0</v>
      </c>
      <c r="D39" s="12">
        <f>'Output LC'!D39/'Output LC'!$B$8</f>
        <v>0</v>
      </c>
      <c r="E39" s="12">
        <f>'Output LC'!E39/'Output LC'!$B$8</f>
        <v>0</v>
      </c>
      <c r="F39" s="12">
        <f>'Output LC'!F39/'Output LC'!$B$8</f>
        <v>0</v>
      </c>
      <c r="G39" s="12">
        <f>'Output LC'!G39/'Output LC'!$B$8</f>
        <v>0</v>
      </c>
      <c r="H39" s="12">
        <f>'Output LC'!H39/1</f>
        <v>0</v>
      </c>
      <c r="I39" s="12">
        <f>'Output LC'!I39/1</f>
        <v>0</v>
      </c>
      <c r="J39" s="12">
        <f>'Output LC'!J39/1</f>
        <v>0</v>
      </c>
      <c r="K39" s="12">
        <f>'Output LC'!K39/1</f>
        <v>0</v>
      </c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>
      <c r="A40" t="s">
        <v>119</v>
      </c>
      <c r="C40" s="12">
        <f>'Output LC'!C40/'Output LC'!$B$8</f>
        <v>0</v>
      </c>
      <c r="D40" s="12">
        <f>'Output LC'!D40/'Output LC'!$B$8</f>
        <v>0</v>
      </c>
      <c r="E40" s="12">
        <f>'Output LC'!E40/'Output LC'!$B$8</f>
        <v>0</v>
      </c>
      <c r="F40" s="12">
        <f>'Output LC'!F40/'Output LC'!$B$8</f>
        <v>0</v>
      </c>
      <c r="G40" s="12">
        <f>'Output LC'!G40/'Output LC'!$B$8</f>
        <v>0</v>
      </c>
      <c r="H40" s="12">
        <f>'Output LC'!H40/1</f>
        <v>0</v>
      </c>
      <c r="I40" s="12">
        <f>'Output LC'!I40/1</f>
        <v>0</v>
      </c>
      <c r="J40" s="12">
        <f>'Output LC'!J40/1</f>
        <v>0</v>
      </c>
      <c r="K40" s="12">
        <f>'Output LC'!K40/1</f>
        <v>0</v>
      </c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>
      <c r="A41" t="s">
        <v>118</v>
      </c>
      <c r="C41" s="12">
        <f>'Output LC'!C41/'Output LC'!$B$8</f>
        <v>0</v>
      </c>
      <c r="D41" s="12">
        <f>'Output LC'!D41/'Output LC'!$B$8</f>
        <v>0</v>
      </c>
      <c r="E41" s="12">
        <f>'Output LC'!E41/'Output LC'!$B$8</f>
        <v>0</v>
      </c>
      <c r="F41" s="12">
        <f>'Output LC'!F41/'Output LC'!$B$8</f>
        <v>0</v>
      </c>
      <c r="G41" s="12">
        <f>'Output LC'!G41/'Output LC'!$B$8</f>
        <v>0</v>
      </c>
      <c r="H41" s="12">
        <f>'Output LC'!H41/1</f>
        <v>0</v>
      </c>
      <c r="I41" s="12">
        <f>'Output LC'!I41/1</f>
        <v>0</v>
      </c>
      <c r="J41" s="12">
        <f>'Output LC'!J41/1</f>
        <v>0</v>
      </c>
      <c r="K41" s="12">
        <f>'Output LC'!K41/1</f>
        <v>0</v>
      </c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>
      <c r="A42" t="s">
        <v>125</v>
      </c>
      <c r="C42" s="12">
        <f>'Output LC'!C42/'Output LC'!$B$8</f>
        <v>0</v>
      </c>
      <c r="D42" s="12">
        <f>'Output LC'!D42/'Output LC'!$B$8</f>
        <v>0</v>
      </c>
      <c r="E42" s="12">
        <f>'Output LC'!E42/'Output LC'!$B$8</f>
        <v>0</v>
      </c>
      <c r="F42" s="12">
        <f>'Output LC'!F42/'Output LC'!$B$8</f>
        <v>0</v>
      </c>
      <c r="G42" s="12">
        <f>'Output LC'!G42/'Output LC'!$B$8</f>
        <v>0</v>
      </c>
      <c r="H42" s="12">
        <f>'Output LC'!H42/1</f>
        <v>0</v>
      </c>
      <c r="I42" s="12">
        <f>'Output LC'!I42/1</f>
        <v>0</v>
      </c>
      <c r="J42" s="12">
        <f>'Output LC'!J42/1</f>
        <v>0</v>
      </c>
      <c r="K42" s="12">
        <f>'Output LC'!K42/1</f>
        <v>0</v>
      </c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>
      <c r="A43" s="28" t="s">
        <v>126</v>
      </c>
      <c r="C43" s="12">
        <f>'Output LC'!C43/'Output LC'!$B$8</f>
        <v>0</v>
      </c>
      <c r="D43" s="12">
        <f>'Output LC'!D43/'Output LC'!$B$8</f>
        <v>0</v>
      </c>
      <c r="E43" s="12">
        <f>'Output LC'!E43/'Output LC'!$B$8</f>
        <v>0</v>
      </c>
      <c r="F43" s="12">
        <f>'Output LC'!F43/'Output LC'!$B$8</f>
        <v>0</v>
      </c>
      <c r="G43" s="12">
        <f>'Output LC'!G43/'Output LC'!$B$8</f>
        <v>0</v>
      </c>
      <c r="H43" s="12">
        <f>'Output LC'!H43/1</f>
        <v>0</v>
      </c>
      <c r="I43" s="12">
        <f>'Output LC'!I43/1</f>
        <v>0</v>
      </c>
      <c r="J43" s="12">
        <f>'Output LC'!J43/1</f>
        <v>0</v>
      </c>
      <c r="K43" s="12">
        <f>'Output LC'!K43/1</f>
        <v>0</v>
      </c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>
      <c r="A46" s="33" t="s">
        <v>127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>
      <c r="A47" t="s">
        <v>128</v>
      </c>
      <c r="C47" s="89">
        <f>'Output LC'!C47/'Output LC'!$B$8</f>
        <v>0</v>
      </c>
      <c r="D47" s="89">
        <f>'Output LC'!D47/'Output LC'!$B$8</f>
        <v>0</v>
      </c>
      <c r="E47" s="89">
        <f>'Output LC'!E47/'Output LC'!$B$8</f>
        <v>0</v>
      </c>
      <c r="F47" s="89">
        <f>'Output LC'!F47/'Output LC'!$B$8</f>
        <v>0</v>
      </c>
      <c r="G47" s="89">
        <f>'Output LC'!G47/'Output LC'!$B$8</f>
        <v>0</v>
      </c>
      <c r="H47" s="89">
        <f>'Output LC'!H47/1</f>
        <v>0</v>
      </c>
      <c r="I47" s="89">
        <f>'Output LC'!I47/1</f>
        <v>0</v>
      </c>
      <c r="J47" s="89">
        <f>'Output LC'!J47/1</f>
        <v>0</v>
      </c>
      <c r="K47" s="89">
        <f>'Output LC'!K47/1</f>
        <v>0</v>
      </c>
      <c r="L47" s="89"/>
      <c r="M47" s="89"/>
      <c r="N47" s="89"/>
      <c r="O47" s="89"/>
      <c r="P47" s="12"/>
      <c r="Q47" s="12"/>
      <c r="R47" s="12"/>
      <c r="S47" s="12"/>
      <c r="T47" s="12"/>
      <c r="U47" s="12"/>
      <c r="V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>
      <c r="A48" t="s">
        <v>129</v>
      </c>
      <c r="C48" s="89">
        <f>'Output LC'!C48/'Output LC'!$B$8</f>
        <v>0</v>
      </c>
      <c r="D48" s="89">
        <f>'Output LC'!D48/'Output LC'!$B$8</f>
        <v>0</v>
      </c>
      <c r="E48" s="89">
        <f>'Output LC'!E48/'Output LC'!$B$8</f>
        <v>493.35645030184929</v>
      </c>
      <c r="F48" s="89">
        <f>'Output LC'!F48/'Output LC'!$B$8</f>
        <v>456.33365921252522</v>
      </c>
      <c r="G48" s="89">
        <f>'Output LC'!G48/'Output LC'!$B$8</f>
        <v>536.15517180445227</v>
      </c>
      <c r="H48" s="89">
        <f>'Output LC'!H48/1</f>
        <v>523.90000000000009</v>
      </c>
      <c r="I48" s="89">
        <f>'Output LC'!I48/1</f>
        <v>547.31999999999994</v>
      </c>
      <c r="J48" s="89">
        <f>'Output LC'!J48/1</f>
        <v>667.74166752444671</v>
      </c>
      <c r="K48" s="89">
        <f>'Output LC'!K48/1</f>
        <v>779.290159547092</v>
      </c>
      <c r="L48" s="89"/>
      <c r="M48" s="89"/>
      <c r="N48" s="89"/>
      <c r="O48" s="89"/>
      <c r="P48" s="12"/>
      <c r="Q48" s="12"/>
      <c r="R48" s="12"/>
      <c r="S48" s="12"/>
      <c r="T48" s="12"/>
      <c r="U48" s="12"/>
      <c r="V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>
      <c r="A49" t="s">
        <v>130</v>
      </c>
      <c r="C49" s="89">
        <f>'Output LC'!C49/'Output LC'!$B$8</f>
        <v>0</v>
      </c>
      <c r="D49" s="89">
        <f>'Output LC'!D49/'Output LC'!$B$8</f>
        <v>0</v>
      </c>
      <c r="E49" s="89">
        <f>'Output LC'!E49/'Output LC'!$B$8</f>
        <v>0</v>
      </c>
      <c r="F49" s="89">
        <f>'Output LC'!F49/'Output LC'!$B$8</f>
        <v>0</v>
      </c>
      <c r="G49" s="89">
        <f>'Output LC'!G49/'Output LC'!$B$8</f>
        <v>0</v>
      </c>
      <c r="H49" s="89">
        <f>'Output LC'!H49/1</f>
        <v>88.3</v>
      </c>
      <c r="I49" s="89">
        <f>'Output LC'!I49/1</f>
        <v>173.6</v>
      </c>
      <c r="J49" s="89">
        <f>'Output LC'!J49/1</f>
        <v>211.79557385486362</v>
      </c>
      <c r="K49" s="89">
        <f>'Output LC'!K49/1</f>
        <v>247.17673700463197</v>
      </c>
      <c r="L49" s="89"/>
      <c r="M49" s="89"/>
      <c r="N49" s="89"/>
      <c r="O49" s="89"/>
      <c r="P49" s="12"/>
      <c r="Q49" s="12"/>
      <c r="R49" s="12"/>
      <c r="S49" s="12"/>
      <c r="T49" s="12"/>
      <c r="U49" s="12"/>
      <c r="V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>
      <c r="A50" t="s">
        <v>76</v>
      </c>
      <c r="C50" s="89">
        <f>'Output LC'!C50/'Output LC'!$B$8</f>
        <v>0</v>
      </c>
      <c r="D50" s="89">
        <f>'Output LC'!D50/'Output LC'!$B$8</f>
        <v>0</v>
      </c>
      <c r="E50" s="89">
        <f>'Output LC'!E50/'Output LC'!$B$8</f>
        <v>35.925613336459435</v>
      </c>
      <c r="F50" s="89">
        <f>'Output LC'!F50/'Output LC'!$B$8</f>
        <v>48.846626997477301</v>
      </c>
      <c r="G50" s="89">
        <f>'Output LC'!G50/'Output LC'!$B$8</f>
        <v>87.825001932027703</v>
      </c>
      <c r="H50" s="89">
        <f>'Output LC'!H50/1</f>
        <v>45.3</v>
      </c>
      <c r="I50" s="89">
        <f>'Output LC'!I50/1</f>
        <v>56.980000000000004</v>
      </c>
      <c r="J50" s="89">
        <f>'Output LC'!J50/1</f>
        <v>69.516773031394763</v>
      </c>
      <c r="K50" s="89">
        <f>'Output LC'!K50/1</f>
        <v>81.129783839423567</v>
      </c>
      <c r="L50" s="89"/>
      <c r="M50" s="89"/>
      <c r="N50" s="89"/>
      <c r="O50" s="89"/>
      <c r="P50" s="12"/>
      <c r="Q50" s="12"/>
      <c r="R50" s="12"/>
      <c r="S50" s="12"/>
      <c r="T50" s="12"/>
      <c r="U50" s="12"/>
      <c r="V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>
      <c r="A51" t="s">
        <v>131</v>
      </c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12"/>
      <c r="Q51" s="12"/>
      <c r="R51" s="12"/>
      <c r="S51" s="12"/>
      <c r="T51" s="12"/>
      <c r="U51" s="12"/>
      <c r="V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12"/>
      <c r="Q52" s="12"/>
      <c r="R52" s="12"/>
      <c r="S52" s="12"/>
      <c r="T52" s="12"/>
      <c r="U52" s="12"/>
      <c r="V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>
      <c r="A53" t="s">
        <v>132</v>
      </c>
      <c r="C53" s="89">
        <f>'Output LC'!C53/'Output LC'!$B$8</f>
        <v>0</v>
      </c>
      <c r="D53" s="89">
        <f>'Output LC'!D53/'Output LC'!$B$8</f>
        <v>0</v>
      </c>
      <c r="E53" s="89">
        <f>'Output LC'!E53/'Output LC'!$B$8</f>
        <v>0</v>
      </c>
      <c r="F53" s="89">
        <f>'Output LC'!F53/'Output LC'!$B$8</f>
        <v>0</v>
      </c>
      <c r="G53" s="89">
        <f>'Output LC'!G53/'Output LC'!$B$8</f>
        <v>0</v>
      </c>
      <c r="H53" s="89">
        <f>'Output LC'!H53/1</f>
        <v>88.3</v>
      </c>
      <c r="I53" s="89">
        <f>'Output LC'!I53/1</f>
        <v>173.6</v>
      </c>
      <c r="J53" s="89">
        <f>'Output LC'!J53/1</f>
        <v>211.79557385486362</v>
      </c>
      <c r="K53" s="89">
        <f>'Output LC'!K53/1</f>
        <v>247.17673700463197</v>
      </c>
      <c r="L53" s="89"/>
      <c r="M53" s="89"/>
      <c r="N53" s="89"/>
      <c r="O53" s="89"/>
      <c r="P53" s="12"/>
      <c r="Q53" s="12"/>
      <c r="R53" s="12"/>
      <c r="S53" s="12"/>
      <c r="T53" s="12"/>
      <c r="U53" s="12"/>
      <c r="V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>
      <c r="A54" t="s">
        <v>133</v>
      </c>
      <c r="C54" s="89">
        <f>'Output LC'!C54/'Output LC'!$B$8</f>
        <v>402.08366371785104</v>
      </c>
      <c r="D54" s="89">
        <f>'Output LC'!D54/'Output LC'!$B$8</f>
        <v>460.51191912853045</v>
      </c>
      <c r="E54" s="89">
        <f>'Output LC'!E54/'Output LC'!$B$8</f>
        <v>529.28206363830884</v>
      </c>
      <c r="F54" s="89">
        <f>'Output LC'!F54/'Output LC'!$B$8</f>
        <v>505.18028621000252</v>
      </c>
      <c r="G54" s="89">
        <f>'Output LC'!G54/'Output LC'!$B$8</f>
        <v>623.98993944856602</v>
      </c>
      <c r="H54" s="89">
        <f>'Output LC'!H54/1</f>
        <v>569.40000000000009</v>
      </c>
      <c r="I54" s="89">
        <f>'Output LC'!I54/1</f>
        <v>603.6</v>
      </c>
      <c r="J54" s="89">
        <f>'Output LC'!J54/1</f>
        <v>736.40442614513643</v>
      </c>
      <c r="K54" s="89">
        <f>'Output LC'!K54/1</f>
        <v>859.42326299536796</v>
      </c>
      <c r="L54" s="89"/>
      <c r="M54" s="89"/>
      <c r="N54" s="89"/>
      <c r="O54" s="89"/>
      <c r="P54" s="12"/>
      <c r="Q54" s="12"/>
      <c r="R54" s="12"/>
      <c r="S54" s="12"/>
      <c r="T54" s="12"/>
      <c r="U54" s="12"/>
      <c r="V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>
      <c r="A57" s="33" t="s">
        <v>134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>
      <c r="A59" t="s">
        <v>135</v>
      </c>
      <c r="C59" s="12">
        <f>'Output LC'!C59/'Output LC'!$B$8</f>
        <v>0</v>
      </c>
      <c r="D59" s="12">
        <f>'Output LC'!D59/'Output LC'!$B$8</f>
        <v>0</v>
      </c>
      <c r="E59" s="12">
        <f>'Output LC'!E59/'Output LC'!$B$8</f>
        <v>0</v>
      </c>
      <c r="F59" s="12">
        <f>'Output LC'!F59/'Output LC'!$B$8</f>
        <v>0</v>
      </c>
      <c r="G59" s="12">
        <f>'Output LC'!G59/'Output LC'!$B$8</f>
        <v>0</v>
      </c>
      <c r="H59" s="12">
        <f>'Output LC'!H59/1</f>
        <v>0</v>
      </c>
      <c r="I59" s="12">
        <f>'Output LC'!I59/1</f>
        <v>0</v>
      </c>
      <c r="J59" s="12">
        <f>'Output LC'!J59/1</f>
        <v>0</v>
      </c>
      <c r="K59" s="12">
        <f>'Output LC'!K59/1</f>
        <v>0</v>
      </c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>
      <c r="A61" s="33" t="s">
        <v>136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>
      <c r="A62" t="s">
        <v>137</v>
      </c>
      <c r="C62" s="12">
        <f>'Output LC'!C62/'Output LC'!$B$8</f>
        <v>0</v>
      </c>
      <c r="D62" s="12">
        <f>'Output LC'!D62/'Output LC'!$B$8</f>
        <v>0</v>
      </c>
      <c r="E62" s="12">
        <f>'Output LC'!E62/'Output LC'!$B$8</f>
        <v>0</v>
      </c>
      <c r="F62" s="12">
        <f>'Output LC'!F62/'Output LC'!$B$8</f>
        <v>0</v>
      </c>
      <c r="G62" s="12">
        <f>'Output LC'!G62/'Output LC'!$B$8</f>
        <v>0</v>
      </c>
      <c r="H62" s="12">
        <f>'Output LC'!H62/1</f>
        <v>0</v>
      </c>
      <c r="I62" s="12">
        <f>'Output LC'!I62/1</f>
        <v>0</v>
      </c>
      <c r="J62" s="12">
        <f>'Output LC'!J62/1</f>
        <v>0</v>
      </c>
      <c r="K62" s="12">
        <f>'Output LC'!K62/1</f>
        <v>0</v>
      </c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>
      <c r="A63" t="s">
        <v>119</v>
      </c>
      <c r="C63" s="12">
        <f>'Output LC'!C63/'Output LC'!$B$8</f>
        <v>0</v>
      </c>
      <c r="D63" s="12">
        <f>'Output LC'!D63/'Output LC'!$B$8</f>
        <v>0</v>
      </c>
      <c r="E63" s="12">
        <f>'Output LC'!E63/'Output LC'!$B$8</f>
        <v>0</v>
      </c>
      <c r="F63" s="12">
        <f>'Output LC'!F63/'Output LC'!$B$8</f>
        <v>0</v>
      </c>
      <c r="G63" s="12">
        <f>'Output LC'!G63/'Output LC'!$B$8</f>
        <v>0</v>
      </c>
      <c r="H63" s="12">
        <f>'Output LC'!H63/1</f>
        <v>0</v>
      </c>
      <c r="I63" s="12">
        <f>'Output LC'!I63/1</f>
        <v>0</v>
      </c>
      <c r="J63" s="12">
        <f>'Output LC'!J63/1</f>
        <v>0</v>
      </c>
      <c r="K63" s="12">
        <f>'Output LC'!K63/1</f>
        <v>0</v>
      </c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>
      <c r="A64" t="s">
        <v>120</v>
      </c>
      <c r="C64" s="12">
        <f>'Output LC'!C64/'Output LC'!$B$8</f>
        <v>0</v>
      </c>
      <c r="D64" s="12">
        <f>'Output LC'!D64/'Output LC'!$B$8</f>
        <v>0</v>
      </c>
      <c r="E64" s="12">
        <f>'Output LC'!E64/'Output LC'!$B$8</f>
        <v>0</v>
      </c>
      <c r="F64" s="12">
        <f>'Output LC'!F64/'Output LC'!$B$8</f>
        <v>0</v>
      </c>
      <c r="G64" s="12">
        <f>'Output LC'!G64/'Output LC'!$B$8</f>
        <v>0</v>
      </c>
      <c r="H64" s="12">
        <f>'Output LC'!H64/1</f>
        <v>0</v>
      </c>
      <c r="I64" s="12">
        <f>'Output LC'!I64/1</f>
        <v>0</v>
      </c>
      <c r="J64" s="12">
        <f>'Output LC'!J64/1</f>
        <v>0</v>
      </c>
      <c r="K64" s="12">
        <f>'Output LC'!K64/1</f>
        <v>0</v>
      </c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>
      <c r="A65" s="28" t="s">
        <v>138</v>
      </c>
      <c r="C65" s="12">
        <f>'Output LC'!C65/'Output LC'!$B$8</f>
        <v>0</v>
      </c>
      <c r="D65" s="12">
        <f>'Output LC'!D65/'Output LC'!$B$8</f>
        <v>0</v>
      </c>
      <c r="E65" s="12">
        <f>'Output LC'!E65/'Output LC'!$B$8</f>
        <v>0</v>
      </c>
      <c r="F65" s="12">
        <f>'Output LC'!F65/'Output LC'!$B$8</f>
        <v>0</v>
      </c>
      <c r="G65" s="12">
        <f>'Output LC'!G65/'Output LC'!$B$8</f>
        <v>0</v>
      </c>
      <c r="H65" s="12">
        <f>'Output LC'!H65/1</f>
        <v>0</v>
      </c>
      <c r="I65" s="12">
        <f>'Output LC'!I65/1</f>
        <v>0</v>
      </c>
      <c r="J65" s="12">
        <f>'Output LC'!J65/1</f>
        <v>0</v>
      </c>
      <c r="K65" s="12">
        <f>'Output LC'!K65/1</f>
        <v>0</v>
      </c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>
      <c r="A67" t="s">
        <v>139</v>
      </c>
      <c r="C67" s="12">
        <f>'Output LC'!C67/'Output LC'!$B$8</f>
        <v>0</v>
      </c>
      <c r="D67" s="12">
        <f>'Output LC'!D67/'Output LC'!$B$8</f>
        <v>0</v>
      </c>
      <c r="E67" s="12">
        <f>'Output LC'!E67/'Output LC'!$B$8</f>
        <v>0</v>
      </c>
      <c r="F67" s="12">
        <f>'Output LC'!F67/'Output LC'!$B$8</f>
        <v>0</v>
      </c>
      <c r="G67" s="12">
        <f>'Output LC'!G67/'Output LC'!$B$8</f>
        <v>0</v>
      </c>
      <c r="H67" s="12">
        <f>'Output LC'!H67/1</f>
        <v>0</v>
      </c>
      <c r="I67" s="12">
        <f>'Output LC'!I67/1</f>
        <v>0</v>
      </c>
      <c r="J67" s="12">
        <f>'Output LC'!J67/1</f>
        <v>0</v>
      </c>
      <c r="K67" s="12">
        <f>'Output LC'!K67/1</f>
        <v>0</v>
      </c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>
      <c r="A68" t="s">
        <v>140</v>
      </c>
      <c r="C68" s="12">
        <f>'Output LC'!C68/'Output LC'!$B$8</f>
        <v>0</v>
      </c>
      <c r="D68" s="12">
        <f>'Output LC'!D68/'Output LC'!$B$8</f>
        <v>0</v>
      </c>
      <c r="E68" s="12">
        <f>'Output LC'!E68/'Output LC'!$B$8</f>
        <v>0</v>
      </c>
      <c r="F68" s="12">
        <f>'Output LC'!F68/'Output LC'!$B$8</f>
        <v>0</v>
      </c>
      <c r="G68" s="12">
        <f>'Output LC'!G68/'Output LC'!$B$8</f>
        <v>0</v>
      </c>
      <c r="H68" s="12">
        <f>'Output LC'!H68/1</f>
        <v>0</v>
      </c>
      <c r="I68" s="12">
        <f>'Output LC'!I68/1</f>
        <v>0</v>
      </c>
      <c r="J68" s="12">
        <f>'Output LC'!J68/1</f>
        <v>0</v>
      </c>
      <c r="K68" s="12">
        <f>'Output LC'!K68/1</f>
        <v>0</v>
      </c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</row>
    <row r="69" spans="1:37">
      <c r="A69" t="s">
        <v>141</v>
      </c>
      <c r="C69" s="12">
        <f>'Output LC'!C69/'Output LC'!$B$8</f>
        <v>0</v>
      </c>
      <c r="D69" s="12">
        <f>'Output LC'!D69/'Output LC'!$B$8</f>
        <v>0</v>
      </c>
      <c r="E69" s="12">
        <f>'Output LC'!E69/'Output LC'!$B$8</f>
        <v>0</v>
      </c>
      <c r="F69" s="12">
        <f>'Output LC'!F69/'Output LC'!$B$8</f>
        <v>0</v>
      </c>
      <c r="G69" s="12">
        <f>'Output LC'!G69/'Output LC'!$B$8</f>
        <v>0</v>
      </c>
      <c r="H69" s="12">
        <f>'Output LC'!H69/1</f>
        <v>0</v>
      </c>
      <c r="I69" s="12">
        <f>'Output LC'!I69/1</f>
        <v>0</v>
      </c>
      <c r="J69" s="12">
        <f>'Output LC'!J69/1</f>
        <v>0</v>
      </c>
      <c r="K69" s="12">
        <f>'Output LC'!K69/1</f>
        <v>0</v>
      </c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>
      <c r="A70" t="s">
        <v>142</v>
      </c>
      <c r="C70" s="12">
        <f>'Output LC'!C70/'Output LC'!$B$8</f>
        <v>0</v>
      </c>
      <c r="D70" s="12">
        <f>'Output LC'!D70/'Output LC'!$B$8</f>
        <v>0</v>
      </c>
      <c r="E70" s="12">
        <f>'Output LC'!E70/'Output LC'!$B$8</f>
        <v>0</v>
      </c>
      <c r="F70" s="12">
        <f>'Output LC'!F70/'Output LC'!$B$8</f>
        <v>0</v>
      </c>
      <c r="G70" s="12">
        <f>'Output LC'!G70/'Output LC'!$B$8</f>
        <v>0</v>
      </c>
      <c r="H70" s="12">
        <f>'Output LC'!H70/1</f>
        <v>0</v>
      </c>
      <c r="I70" s="12">
        <f>'Output LC'!I70/1</f>
        <v>0</v>
      </c>
      <c r="J70" s="12">
        <f>'Output LC'!J70/1</f>
        <v>0</v>
      </c>
      <c r="K70" s="12">
        <f>'Output LC'!K70/1</f>
        <v>0</v>
      </c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>
      <c r="A71" t="s">
        <v>143</v>
      </c>
      <c r="C71" s="12">
        <f>'Output LC'!C71/'Output LC'!$B$8</f>
        <v>0</v>
      </c>
      <c r="D71" s="12">
        <f>'Output LC'!D71/'Output LC'!$B$8</f>
        <v>0</v>
      </c>
      <c r="E71" s="12">
        <f>'Output LC'!E71/'Output LC'!$B$8</f>
        <v>0</v>
      </c>
      <c r="F71" s="12">
        <f>'Output LC'!F71/'Output LC'!$B$8</f>
        <v>0</v>
      </c>
      <c r="G71" s="12">
        <f>'Output LC'!G71/'Output LC'!$B$8</f>
        <v>0</v>
      </c>
      <c r="H71" s="12">
        <f>'Output LC'!H71/1</f>
        <v>0</v>
      </c>
      <c r="I71" s="12">
        <f>'Output LC'!I71/1</f>
        <v>0</v>
      </c>
      <c r="J71" s="12">
        <f>'Output LC'!J71/1</f>
        <v>0</v>
      </c>
      <c r="K71" s="12">
        <f>'Output LC'!K71/1</f>
        <v>0</v>
      </c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>
      <c r="A72" t="s">
        <v>144</v>
      </c>
      <c r="C72" s="12">
        <f>'Output LC'!C72/'Output LC'!$B$8</f>
        <v>0</v>
      </c>
      <c r="D72" s="12">
        <f>'Output LC'!D72/'Output LC'!$B$8</f>
        <v>0</v>
      </c>
      <c r="E72" s="12">
        <f>'Output LC'!E72/'Output LC'!$B$8</f>
        <v>0</v>
      </c>
      <c r="F72" s="12">
        <f>'Output LC'!F72/'Output LC'!$B$8</f>
        <v>0</v>
      </c>
      <c r="G72" s="12">
        <f>'Output LC'!G72/'Output LC'!$B$8</f>
        <v>0</v>
      </c>
      <c r="H72" s="12">
        <f>'Output LC'!H72/1</f>
        <v>0</v>
      </c>
      <c r="I72" s="12">
        <f>'Output LC'!I72/1</f>
        <v>0</v>
      </c>
      <c r="J72" s="12">
        <f>'Output LC'!J72/1</f>
        <v>0</v>
      </c>
      <c r="K72" s="12">
        <f>'Output LC'!K72/1</f>
        <v>0</v>
      </c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>
      <c r="A74" t="s">
        <v>145</v>
      </c>
      <c r="C74" s="12">
        <f>'Output LC'!C74/'Output LC'!$B$8</f>
        <v>0</v>
      </c>
      <c r="D74" s="12">
        <f>'Output LC'!D74/'Output LC'!$B$8</f>
        <v>0</v>
      </c>
      <c r="E74" s="12">
        <f>'Output LC'!E74/'Output LC'!$B$8</f>
        <v>0</v>
      </c>
      <c r="F74" s="12">
        <f>'Output LC'!F74/'Output LC'!$B$8</f>
        <v>0</v>
      </c>
      <c r="G74" s="12">
        <f>'Output LC'!G74/'Output LC'!$B$8</f>
        <v>0</v>
      </c>
      <c r="H74" s="12">
        <f>'Output LC'!H74/1</f>
        <v>0</v>
      </c>
      <c r="I74" s="12">
        <f>'Output LC'!I74/1</f>
        <v>0</v>
      </c>
      <c r="J74" s="12">
        <f>'Output LC'!J74/1</f>
        <v>0</v>
      </c>
      <c r="K74" s="12">
        <f>'Output LC'!K74/1</f>
        <v>0</v>
      </c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>
      <c r="A75" t="s">
        <v>146</v>
      </c>
      <c r="C75" s="12">
        <f>'Output LC'!C75/'Output LC'!$B$8</f>
        <v>0</v>
      </c>
      <c r="D75" s="12">
        <f>'Output LC'!D75/'Output LC'!$B$8</f>
        <v>0</v>
      </c>
      <c r="E75" s="12">
        <f>'Output LC'!E75/'Output LC'!$B$8</f>
        <v>0</v>
      </c>
      <c r="F75" s="12">
        <f>'Output LC'!F75/'Output LC'!$B$8</f>
        <v>0</v>
      </c>
      <c r="G75" s="12">
        <f>'Output LC'!G75/'Output LC'!$B$8</f>
        <v>0</v>
      </c>
      <c r="H75" s="12">
        <f>'Output LC'!H75/1</f>
        <v>0</v>
      </c>
      <c r="I75" s="12">
        <f>'Output LC'!I75/1</f>
        <v>0</v>
      </c>
      <c r="J75" s="12">
        <f>'Output LC'!J75/1</f>
        <v>0</v>
      </c>
      <c r="K75" s="12">
        <f>'Output LC'!K75/1</f>
        <v>0</v>
      </c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>
      <c r="A76" t="s">
        <v>147</v>
      </c>
      <c r="C76" s="12">
        <f>'Output LC'!C76/'Output LC'!$B$8</f>
        <v>0</v>
      </c>
      <c r="D76" s="12">
        <f>'Output LC'!D76/'Output LC'!$B$8</f>
        <v>0</v>
      </c>
      <c r="E76" s="12">
        <f>'Output LC'!E76/'Output LC'!$B$8</f>
        <v>0</v>
      </c>
      <c r="F76" s="12">
        <f>'Output LC'!F76/'Output LC'!$B$8</f>
        <v>0</v>
      </c>
      <c r="G76" s="12">
        <f>'Output LC'!G76/'Output LC'!$B$8</f>
        <v>0</v>
      </c>
      <c r="H76" s="12">
        <f>'Output LC'!H76/1</f>
        <v>0</v>
      </c>
      <c r="I76" s="12">
        <f>'Output LC'!I76/1</f>
        <v>0</v>
      </c>
      <c r="J76" s="12">
        <f>'Output LC'!J76/1</f>
        <v>0</v>
      </c>
      <c r="K76" s="12">
        <f>'Output LC'!K76/1</f>
        <v>0</v>
      </c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</row>
    <row r="77" spans="1:37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>
      <c r="A79" t="s">
        <v>148</v>
      </c>
      <c r="C79" s="12">
        <f>'Output LC'!C79/'Output LC'!$B$8</f>
        <v>0</v>
      </c>
      <c r="D79" s="12">
        <f>'Output LC'!D79/'Output LC'!$B$8</f>
        <v>0</v>
      </c>
      <c r="E79" s="12">
        <f>'Output LC'!E79/'Output LC'!$B$8</f>
        <v>0</v>
      </c>
      <c r="F79" s="12">
        <f>'Output LC'!F79/'Output LC'!$B$8</f>
        <v>0</v>
      </c>
      <c r="G79" s="12">
        <f>'Output LC'!G79/'Output LC'!$B$8</f>
        <v>0</v>
      </c>
      <c r="H79" s="12">
        <f>'Output LC'!H79/1</f>
        <v>0</v>
      </c>
      <c r="I79" s="12">
        <f>'Output LC'!I79/1</f>
        <v>0</v>
      </c>
      <c r="J79" s="12">
        <f>'Output LC'!J79/1</f>
        <v>0</v>
      </c>
      <c r="K79" s="12">
        <f>'Output LC'!K79/1</f>
        <v>0</v>
      </c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>
      <c r="A80" t="s">
        <v>149</v>
      </c>
      <c r="C80" s="13">
        <f>C79/C28</f>
        <v>0</v>
      </c>
      <c r="D80" s="13">
        <f t="shared" ref="D80:J80" si="4">D79/D28</f>
        <v>0</v>
      </c>
      <c r="E80" s="13">
        <f t="shared" si="4"/>
        <v>0</v>
      </c>
      <c r="F80" s="13">
        <f t="shared" si="4"/>
        <v>0</v>
      </c>
      <c r="G80" s="13">
        <f t="shared" si="4"/>
        <v>0</v>
      </c>
      <c r="H80" s="13">
        <f t="shared" si="4"/>
        <v>0</v>
      </c>
      <c r="I80" s="13">
        <f t="shared" si="4"/>
        <v>0</v>
      </c>
      <c r="J80" s="13">
        <f t="shared" si="4"/>
        <v>0</v>
      </c>
      <c r="K80" s="13">
        <f t="shared" ref="K80" si="5">K79/K28</f>
        <v>0</v>
      </c>
      <c r="L80" s="13"/>
      <c r="M80" s="13"/>
      <c r="N80" s="13"/>
      <c r="O80" s="13"/>
      <c r="P80" s="12"/>
      <c r="Q80" s="12"/>
      <c r="R80" s="12"/>
      <c r="S80" s="12"/>
      <c r="T80" s="12"/>
      <c r="U80" s="12"/>
      <c r="V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</row>
    <row r="82" spans="1:37"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>
      <c r="A84" s="33" t="s">
        <v>109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</row>
    <row r="86" spans="1:37">
      <c r="A86" t="s">
        <v>150</v>
      </c>
      <c r="C86" s="12">
        <f>'Output LC'!C86/'Output LC'!$B$8</f>
        <v>113.11624309241174</v>
      </c>
      <c r="D86" s="12">
        <f>'Output LC'!D86/'Output LC'!$B$8</f>
        <v>112.24709471675564</v>
      </c>
      <c r="E86" s="12">
        <f>'Output LC'!E86/'Output LC'!$B$8</f>
        <v>146.99349831882773</v>
      </c>
      <c r="F86" s="12">
        <f>'Output LC'!F86/'Output LC'!$B$8</f>
        <v>120.08896152183262</v>
      </c>
      <c r="G86" s="12">
        <f>'Output LC'!G86/'Output LC'!$B$8</f>
        <v>144.95246449284878</v>
      </c>
      <c r="H86" s="12">
        <f>'Output LC'!H86/1</f>
        <v>153.69999999999999</v>
      </c>
      <c r="I86" s="12">
        <f>'Output LC'!I86/1</f>
        <v>172.39999999999998</v>
      </c>
      <c r="J86" s="12">
        <f>'Output LC'!J86/1</f>
        <v>262.7</v>
      </c>
      <c r="K86" s="12">
        <f>'Output LC'!K86/1</f>
        <v>315.89999999999998</v>
      </c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>
      <c r="A88" s="33" t="s">
        <v>115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>
      <c r="A89" t="s">
        <v>132</v>
      </c>
      <c r="C89" s="12">
        <f>'Output LC'!C89/'Output LC'!$B$8</f>
        <v>0</v>
      </c>
      <c r="D89" s="12">
        <f>'Output LC'!D89/'Output LC'!$B$8</f>
        <v>0</v>
      </c>
      <c r="E89" s="12">
        <f>'Output LC'!E89/'Output LC'!$B$8</f>
        <v>0</v>
      </c>
      <c r="F89" s="12">
        <f>'Output LC'!F89/'Output LC'!$B$8</f>
        <v>0</v>
      </c>
      <c r="G89" s="12">
        <f>'Output LC'!G89/'Output LC'!$B$8</f>
        <v>0</v>
      </c>
      <c r="H89" s="12">
        <f>'Output LC'!H89/1</f>
        <v>0</v>
      </c>
      <c r="I89" s="12">
        <f>'Output LC'!I89/1</f>
        <v>0</v>
      </c>
      <c r="J89" s="12">
        <f>'Output LC'!J89/1</f>
        <v>0</v>
      </c>
      <c r="K89" s="12">
        <f>'Output LC'!K89/1</f>
        <v>0</v>
      </c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>
      <c r="A90" t="s">
        <v>133</v>
      </c>
      <c r="C90" s="12">
        <f>'Output LC'!C90/'Output LC'!$B$8</f>
        <v>0</v>
      </c>
      <c r="D90" s="12">
        <f>'Output LC'!D90/'Output LC'!$B$8</f>
        <v>0</v>
      </c>
      <c r="E90" s="12">
        <f>'Output LC'!E90/'Output LC'!$B$8</f>
        <v>0</v>
      </c>
      <c r="F90" s="12">
        <f>'Output LC'!F90/'Output LC'!$B$8</f>
        <v>0</v>
      </c>
      <c r="G90" s="12">
        <f>'Output LC'!G90/'Output LC'!$B$8</f>
        <v>0</v>
      </c>
      <c r="H90" s="12">
        <f>'Output LC'!H90/1</f>
        <v>0</v>
      </c>
      <c r="I90" s="12">
        <f>'Output LC'!I90/1</f>
        <v>0</v>
      </c>
      <c r="J90" s="12">
        <f>'Output LC'!J90/1</f>
        <v>0</v>
      </c>
      <c r="K90" s="12">
        <f>'Output LC'!K90/1</f>
        <v>0</v>
      </c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>
      <c r="A91" s="28" t="s">
        <v>151</v>
      </c>
      <c r="C91" s="12">
        <f>'Output LC'!C91/'Output LC'!$B$8</f>
        <v>113.11624309241174</v>
      </c>
      <c r="D91" s="12">
        <f>'Output LC'!D91/'Output LC'!$B$8</f>
        <v>112.24709471675564</v>
      </c>
      <c r="E91" s="12">
        <f>'Output LC'!E91/'Output LC'!$B$8</f>
        <v>146.99349831882773</v>
      </c>
      <c r="F91" s="12">
        <f>'Output LC'!F91/'Output LC'!$B$8</f>
        <v>120.08896152183262</v>
      </c>
      <c r="G91" s="12">
        <f>'Output LC'!G91/'Output LC'!$B$8</f>
        <v>144.95246449284878</v>
      </c>
      <c r="H91" s="12">
        <f>'Output LC'!H91/1</f>
        <v>153.69999999999999</v>
      </c>
      <c r="I91" s="12">
        <f>'Output LC'!I91/1</f>
        <v>172.39999999999998</v>
      </c>
      <c r="J91" s="12">
        <f>'Output LC'!J91/1</f>
        <v>262.7</v>
      </c>
      <c r="K91" s="12">
        <f>'Output LC'!K91/1</f>
        <v>315.89999999999998</v>
      </c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</row>
    <row r="93" spans="1:37"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>
      <c r="A94" s="33" t="s">
        <v>134</v>
      </c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>
      <c r="A95" t="s">
        <v>137</v>
      </c>
      <c r="C95" s="12">
        <f>'Output LC'!C95/'Output LC'!$B$8</f>
        <v>0</v>
      </c>
      <c r="D95" s="12">
        <f>'Output LC'!D95/'Output LC'!$B$8</f>
        <v>0</v>
      </c>
      <c r="E95" s="12">
        <f>'Output LC'!E95/'Output LC'!$B$8</f>
        <v>0</v>
      </c>
      <c r="F95" s="12">
        <f>'Output LC'!F95/'Output LC'!$B$8</f>
        <v>0</v>
      </c>
      <c r="G95" s="12">
        <f>'Output LC'!G95/'Output LC'!$B$8</f>
        <v>0</v>
      </c>
      <c r="H95" s="12">
        <f>'Output LC'!H95/1</f>
        <v>0</v>
      </c>
      <c r="I95" s="12">
        <f>'Output LC'!I95/1</f>
        <v>0</v>
      </c>
      <c r="J95" s="12">
        <f>'Output LC'!J95/1</f>
        <v>0</v>
      </c>
      <c r="K95" s="12">
        <f>'Output LC'!K95/1</f>
        <v>0</v>
      </c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>
      <c r="A96" t="s">
        <v>119</v>
      </c>
      <c r="C96" s="12">
        <f>'Output LC'!C96/'Output LC'!$B$8</f>
        <v>0</v>
      </c>
      <c r="D96" s="12">
        <f>'Output LC'!D96/'Output LC'!$B$8</f>
        <v>0</v>
      </c>
      <c r="E96" s="12">
        <f>'Output LC'!E96/'Output LC'!$B$8</f>
        <v>0</v>
      </c>
      <c r="F96" s="12">
        <f>'Output LC'!F96/'Output LC'!$B$8</f>
        <v>0</v>
      </c>
      <c r="G96" s="12">
        <f>'Output LC'!G96/'Output LC'!$B$8</f>
        <v>0</v>
      </c>
      <c r="H96" s="12">
        <f>'Output LC'!H96/1</f>
        <v>0</v>
      </c>
      <c r="I96" s="12">
        <f>'Output LC'!I96/1</f>
        <v>0</v>
      </c>
      <c r="J96" s="12">
        <f>'Output LC'!J96/1</f>
        <v>0</v>
      </c>
      <c r="K96" s="12">
        <f>'Output LC'!K96/1</f>
        <v>0</v>
      </c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>
      <c r="A97" t="s">
        <v>120</v>
      </c>
      <c r="C97" s="12">
        <f>'Output LC'!C97/'Output LC'!$B$8</f>
        <v>0</v>
      </c>
      <c r="D97" s="12">
        <f>'Output LC'!D97/'Output LC'!$B$8</f>
        <v>0</v>
      </c>
      <c r="E97" s="12">
        <f>'Output LC'!E97/'Output LC'!$B$8</f>
        <v>0</v>
      </c>
      <c r="F97" s="12">
        <f>'Output LC'!F97/'Output LC'!$B$8</f>
        <v>0</v>
      </c>
      <c r="G97" s="12">
        <f>'Output LC'!G97/'Output LC'!$B$8</f>
        <v>0</v>
      </c>
      <c r="H97" s="12">
        <f>'Output LC'!H97/1</f>
        <v>0</v>
      </c>
      <c r="I97" s="12">
        <f>'Output LC'!I97/1</f>
        <v>0</v>
      </c>
      <c r="J97" s="12">
        <f>'Output LC'!J97/1</f>
        <v>0</v>
      </c>
      <c r="K97" s="12">
        <f>'Output LC'!K97/1</f>
        <v>0</v>
      </c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>
      <c r="A98" s="28" t="s">
        <v>138</v>
      </c>
      <c r="C98" s="12">
        <f>'Output LC'!C98/'Output LC'!$B$8</f>
        <v>0</v>
      </c>
      <c r="D98" s="12">
        <f>'Output LC'!D98/'Output LC'!$B$8</f>
        <v>0</v>
      </c>
      <c r="E98" s="12">
        <f>'Output LC'!E98/'Output LC'!$B$8</f>
        <v>0</v>
      </c>
      <c r="F98" s="12">
        <f>'Output LC'!F98/'Output LC'!$B$8</f>
        <v>0</v>
      </c>
      <c r="G98" s="12">
        <f>'Output LC'!G98/'Output LC'!$B$8</f>
        <v>0</v>
      </c>
      <c r="H98" s="12">
        <f>'Output LC'!H98/1</f>
        <v>0</v>
      </c>
      <c r="I98" s="12">
        <f>'Output LC'!I98/1</f>
        <v>0</v>
      </c>
      <c r="J98" s="12">
        <f>'Output LC'!J98/1</f>
        <v>0</v>
      </c>
      <c r="K98" s="12">
        <f>'Output LC'!K98/1</f>
        <v>0</v>
      </c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  <row r="100" spans="1:37">
      <c r="A100" t="s">
        <v>139</v>
      </c>
      <c r="C100" s="12">
        <f>'Output LC'!C100/'Output LC'!$B$8</f>
        <v>0</v>
      </c>
      <c r="D100" s="12">
        <f>'Output LC'!D100/'Output LC'!$B$8</f>
        <v>0</v>
      </c>
      <c r="E100" s="12">
        <f>'Output LC'!E100/'Output LC'!$B$8</f>
        <v>0</v>
      </c>
      <c r="F100" s="12">
        <f>'Output LC'!F100/'Output LC'!$B$8</f>
        <v>0</v>
      </c>
      <c r="G100" s="12">
        <f>'Output LC'!G100/'Output LC'!$B$8</f>
        <v>0</v>
      </c>
      <c r="H100" s="12">
        <f>'Output LC'!H100/1</f>
        <v>0</v>
      </c>
      <c r="I100" s="12">
        <f>'Output LC'!I100/1</f>
        <v>0</v>
      </c>
      <c r="J100" s="12">
        <f>'Output LC'!J100/1</f>
        <v>0</v>
      </c>
      <c r="K100" s="12">
        <f>'Output LC'!K100/1</f>
        <v>0</v>
      </c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</row>
    <row r="101" spans="1:37">
      <c r="A101" t="s">
        <v>140</v>
      </c>
      <c r="C101" s="12">
        <f>'Output LC'!C101/'Output LC'!$B$8</f>
        <v>0</v>
      </c>
      <c r="D101" s="12">
        <f>'Output LC'!D101/'Output LC'!$B$8</f>
        <v>0</v>
      </c>
      <c r="E101" s="12">
        <f>'Output LC'!E101/'Output LC'!$B$8</f>
        <v>0</v>
      </c>
      <c r="F101" s="12">
        <f>'Output LC'!F101/'Output LC'!$B$8</f>
        <v>0</v>
      </c>
      <c r="G101" s="12">
        <f>'Output LC'!G101/'Output LC'!$B$8</f>
        <v>0</v>
      </c>
      <c r="H101" s="12">
        <f>'Output LC'!H101/1</f>
        <v>0</v>
      </c>
      <c r="I101" s="12">
        <f>'Output LC'!I101/1</f>
        <v>0</v>
      </c>
      <c r="J101" s="12">
        <f>'Output LC'!J101/1</f>
        <v>0</v>
      </c>
      <c r="K101" s="12">
        <f>'Output LC'!K101/1</f>
        <v>0</v>
      </c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</row>
    <row r="102" spans="1:37">
      <c r="A102" t="s">
        <v>141</v>
      </c>
      <c r="C102" s="12">
        <f>'Output LC'!C102/'Output LC'!$B$8</f>
        <v>0</v>
      </c>
      <c r="D102" s="12">
        <f>'Output LC'!D102/'Output LC'!$B$8</f>
        <v>0</v>
      </c>
      <c r="E102" s="12">
        <f>'Output LC'!E102/'Output LC'!$B$8</f>
        <v>0</v>
      </c>
      <c r="F102" s="12">
        <f>'Output LC'!F102/'Output LC'!$B$8</f>
        <v>0</v>
      </c>
      <c r="G102" s="12">
        <f>'Output LC'!G102/'Output LC'!$B$8</f>
        <v>0</v>
      </c>
      <c r="H102" s="12">
        <f>'Output LC'!H102/1</f>
        <v>0</v>
      </c>
      <c r="I102" s="12">
        <f>'Output LC'!I102/1</f>
        <v>0</v>
      </c>
      <c r="J102" s="12">
        <f>'Output LC'!J102/1</f>
        <v>0</v>
      </c>
      <c r="K102" s="12">
        <f>'Output LC'!K102/1</f>
        <v>0</v>
      </c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</row>
    <row r="103" spans="1:37">
      <c r="A103" t="s">
        <v>142</v>
      </c>
      <c r="C103" s="12">
        <f>'Output LC'!C103/'Output LC'!$B$8</f>
        <v>0</v>
      </c>
      <c r="D103" s="12">
        <f>'Output LC'!D103/'Output LC'!$B$8</f>
        <v>0</v>
      </c>
      <c r="E103" s="12">
        <f>'Output LC'!E103/'Output LC'!$B$8</f>
        <v>0</v>
      </c>
      <c r="F103" s="12">
        <f>'Output LC'!F103/'Output LC'!$B$8</f>
        <v>0</v>
      </c>
      <c r="G103" s="12">
        <f>'Output LC'!G103/'Output LC'!$B$8</f>
        <v>0</v>
      </c>
      <c r="H103" s="12">
        <f>'Output LC'!H103/1</f>
        <v>0</v>
      </c>
      <c r="I103" s="12">
        <f>'Output LC'!I103/1</f>
        <v>0</v>
      </c>
      <c r="J103" s="12">
        <f>'Output LC'!J103/1</f>
        <v>0</v>
      </c>
      <c r="K103" s="12">
        <f>'Output LC'!K103/1</f>
        <v>0</v>
      </c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</row>
    <row r="104" spans="1:37">
      <c r="A104" t="s">
        <v>143</v>
      </c>
      <c r="C104" s="12">
        <f>'Output LC'!C104/'Output LC'!$B$8</f>
        <v>0</v>
      </c>
      <c r="D104" s="12">
        <f>'Output LC'!D104/'Output LC'!$B$8</f>
        <v>0</v>
      </c>
      <c r="E104" s="12">
        <f>'Output LC'!E104/'Output LC'!$B$8</f>
        <v>0</v>
      </c>
      <c r="F104" s="12">
        <f>'Output LC'!F104/'Output LC'!$B$8</f>
        <v>0</v>
      </c>
      <c r="G104" s="12">
        <f>'Output LC'!G104/'Output LC'!$B$8</f>
        <v>0</v>
      </c>
      <c r="H104" s="12">
        <f>'Output LC'!H104/1</f>
        <v>0</v>
      </c>
      <c r="I104" s="12">
        <f>'Output LC'!I104/1</f>
        <v>0</v>
      </c>
      <c r="J104" s="12">
        <f>'Output LC'!J104/1</f>
        <v>0</v>
      </c>
      <c r="K104" s="12">
        <f>'Output LC'!K104/1</f>
        <v>0</v>
      </c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</row>
    <row r="105" spans="1:37">
      <c r="A105" t="s">
        <v>144</v>
      </c>
      <c r="C105" s="12">
        <f>'Output LC'!C105/'Output LC'!$B$8</f>
        <v>0</v>
      </c>
      <c r="D105" s="12">
        <f>'Output LC'!D105/'Output LC'!$B$8</f>
        <v>0</v>
      </c>
      <c r="E105" s="12">
        <f>'Output LC'!E105/'Output LC'!$B$8</f>
        <v>0</v>
      </c>
      <c r="F105" s="12">
        <f>'Output LC'!F105/'Output LC'!$B$8</f>
        <v>0</v>
      </c>
      <c r="G105" s="12">
        <f>'Output LC'!G105/'Output LC'!$B$8</f>
        <v>0</v>
      </c>
      <c r="H105" s="12">
        <f>'Output LC'!H105/1</f>
        <v>0</v>
      </c>
      <c r="I105" s="12">
        <f>'Output LC'!I105/1</f>
        <v>0</v>
      </c>
      <c r="J105" s="12">
        <f>'Output LC'!J105/1</f>
        <v>0</v>
      </c>
      <c r="K105" s="12">
        <f>'Output LC'!K105/1</f>
        <v>0</v>
      </c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</row>
    <row r="106" spans="1:37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</row>
    <row r="107" spans="1:37">
      <c r="A107" t="s">
        <v>145</v>
      </c>
      <c r="C107" s="12">
        <f>'Output LC'!C107/'Output LC'!$B$8</f>
        <v>0</v>
      </c>
      <c r="D107" s="12">
        <f>'Output LC'!D107/'Output LC'!$B$8</f>
        <v>0</v>
      </c>
      <c r="E107" s="12">
        <f>'Output LC'!E107/'Output LC'!$B$8</f>
        <v>0</v>
      </c>
      <c r="F107" s="12">
        <f>'Output LC'!F107/'Output LC'!$B$8</f>
        <v>0</v>
      </c>
      <c r="G107" s="12">
        <f>'Output LC'!G107/'Output LC'!$B$8</f>
        <v>0</v>
      </c>
      <c r="H107" s="12">
        <f>'Output LC'!H107/1</f>
        <v>0</v>
      </c>
      <c r="I107" s="12">
        <f>'Output LC'!I107/1</f>
        <v>0</v>
      </c>
      <c r="J107" s="12">
        <f>'Output LC'!J107/1</f>
        <v>0</v>
      </c>
      <c r="K107" s="12">
        <f>'Output LC'!K107/1</f>
        <v>0</v>
      </c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</row>
    <row r="108" spans="1:37">
      <c r="A108" t="s">
        <v>146</v>
      </c>
      <c r="C108" s="12">
        <f>'Output LC'!C108/'Output LC'!$B$8</f>
        <v>0</v>
      </c>
      <c r="D108" s="12">
        <f>'Output LC'!D108/'Output LC'!$B$8</f>
        <v>0</v>
      </c>
      <c r="E108" s="12">
        <f>'Output LC'!E108/'Output LC'!$B$8</f>
        <v>0</v>
      </c>
      <c r="F108" s="12">
        <f>'Output LC'!F108/'Output LC'!$B$8</f>
        <v>0</v>
      </c>
      <c r="G108" s="12">
        <f>'Output LC'!G108/'Output LC'!$B$8</f>
        <v>0</v>
      </c>
      <c r="H108" s="12">
        <f>'Output LC'!H108/1</f>
        <v>0</v>
      </c>
      <c r="I108" s="12">
        <f>'Output LC'!I108/1</f>
        <v>0</v>
      </c>
      <c r="J108" s="12">
        <f>'Output LC'!J108/1</f>
        <v>0</v>
      </c>
      <c r="K108" s="12">
        <f>'Output LC'!K108/1</f>
        <v>0</v>
      </c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</row>
    <row r="109" spans="1:37">
      <c r="A109" t="s">
        <v>147</v>
      </c>
      <c r="C109" s="12">
        <f>'Output LC'!C109/'Output LC'!$B$8</f>
        <v>0</v>
      </c>
      <c r="D109" s="12">
        <f>'Output LC'!D109/'Output LC'!$B$8</f>
        <v>0</v>
      </c>
      <c r="E109" s="12">
        <f>'Output LC'!E109/'Output LC'!$B$8</f>
        <v>0</v>
      </c>
      <c r="F109" s="12">
        <f>'Output LC'!F109/'Output LC'!$B$8</f>
        <v>0</v>
      </c>
      <c r="G109" s="12">
        <f>'Output LC'!G109/'Output LC'!$B$8</f>
        <v>0</v>
      </c>
      <c r="H109" s="12">
        <f>'Output LC'!H109/1</f>
        <v>0</v>
      </c>
      <c r="I109" s="12">
        <f>'Output LC'!I109/1</f>
        <v>0</v>
      </c>
      <c r="J109" s="12">
        <f>'Output LC'!J109/1</f>
        <v>0</v>
      </c>
      <c r="K109" s="12">
        <f>'Output LC'!K109/1</f>
        <v>0</v>
      </c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</row>
    <row r="110" spans="1:37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</row>
    <row r="111" spans="1:37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</row>
    <row r="112" spans="1:37"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</row>
    <row r="113" spans="1:37"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</row>
    <row r="114" spans="1:37">
      <c r="A114" s="33" t="s">
        <v>152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</row>
    <row r="115" spans="1:37">
      <c r="A115" t="s">
        <v>153</v>
      </c>
      <c r="C115" s="12">
        <f>'Output LC'!C115/'Output LC'!$B$8</f>
        <v>0</v>
      </c>
      <c r="D115" s="12">
        <f>'Output LC'!D115/'Output LC'!$B$8</f>
        <v>0</v>
      </c>
      <c r="E115" s="12">
        <f>'Output LC'!E115/'Output LC'!$B$8</f>
        <v>0</v>
      </c>
      <c r="F115" s="12">
        <f>'Output LC'!F115/'Output LC'!$B$8</f>
        <v>0</v>
      </c>
      <c r="G115" s="12">
        <f>'Output LC'!G115/'Output LC'!$B$8</f>
        <v>0</v>
      </c>
      <c r="H115" s="12">
        <f>'Output LC'!H115/1</f>
        <v>0</v>
      </c>
      <c r="I115" s="12">
        <f>'Output LC'!I115/1</f>
        <v>0</v>
      </c>
      <c r="J115" s="12">
        <f>'Output LC'!J115/1</f>
        <v>0</v>
      </c>
      <c r="K115" s="12">
        <f>'Output LC'!K115/1</f>
        <v>0</v>
      </c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</row>
    <row r="116" spans="1:37">
      <c r="A116" t="s">
        <v>154</v>
      </c>
      <c r="C116" s="12">
        <f>'Output LC'!C116/'Output LC'!$B$8</f>
        <v>0</v>
      </c>
      <c r="D116" s="12">
        <f>'Output LC'!D116/'Output LC'!$B$8</f>
        <v>0</v>
      </c>
      <c r="E116" s="12">
        <f>'Output LC'!E116/'Output LC'!$B$8</f>
        <v>0</v>
      </c>
      <c r="F116" s="12">
        <f>'Output LC'!F116/'Output LC'!$B$8</f>
        <v>0</v>
      </c>
      <c r="G116" s="12">
        <f>'Output LC'!G116/'Output LC'!$B$8</f>
        <v>0</v>
      </c>
      <c r="H116" s="12">
        <f>'Output LC'!H116/1</f>
        <v>0</v>
      </c>
      <c r="I116" s="12">
        <f>'Output LC'!I116/1</f>
        <v>0</v>
      </c>
      <c r="J116" s="12">
        <f>'Output LC'!J116/1</f>
        <v>0</v>
      </c>
      <c r="K116" s="12">
        <f>'Output LC'!K116/1</f>
        <v>0</v>
      </c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</row>
    <row r="117" spans="1:37">
      <c r="A117" t="s">
        <v>155</v>
      </c>
      <c r="C117" s="12">
        <f>'Output LC'!C117/'Output LC'!$B$8</f>
        <v>0</v>
      </c>
      <c r="D117" s="12">
        <f>'Output LC'!D117/'Output LC'!$B$8</f>
        <v>0</v>
      </c>
      <c r="E117" s="12">
        <f>'Output LC'!E117/'Output LC'!$B$8</f>
        <v>0</v>
      </c>
      <c r="F117" s="12">
        <f>'Output LC'!F117/'Output LC'!$B$8</f>
        <v>0</v>
      </c>
      <c r="G117" s="12">
        <f>'Output LC'!G117/'Output LC'!$B$8</f>
        <v>0</v>
      </c>
      <c r="H117" s="12">
        <f>'Output LC'!H117/1</f>
        <v>0</v>
      </c>
      <c r="I117" s="12">
        <f>'Output LC'!I117/1</f>
        <v>0</v>
      </c>
      <c r="J117" s="12">
        <f>'Output LC'!J117/1</f>
        <v>0</v>
      </c>
      <c r="K117" s="12">
        <f>'Output LC'!K117/1</f>
        <v>0</v>
      </c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</row>
    <row r="118" spans="1:37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</row>
    <row r="119" spans="1:37"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</row>
    <row r="120" spans="1:37">
      <c r="A120" s="33" t="s">
        <v>156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</row>
    <row r="121" spans="1:37">
      <c r="A121" t="s">
        <v>157</v>
      </c>
      <c r="C121" s="12">
        <f>'Output LC'!C121/'Output LC'!$B$8</f>
        <v>0</v>
      </c>
      <c r="D121" s="12">
        <f>'Output LC'!D121/'Output LC'!$B$8</f>
        <v>0</v>
      </c>
      <c r="E121" s="12">
        <f>'Output LC'!E121/'Output LC'!$B$8</f>
        <v>0</v>
      </c>
      <c r="F121" s="12">
        <f>'Output LC'!F121/'Output LC'!$B$8</f>
        <v>0</v>
      </c>
      <c r="G121" s="12">
        <f>'Output LC'!G121/'Output LC'!$B$8</f>
        <v>0</v>
      </c>
      <c r="H121" s="12">
        <f>'Output LC'!H121/1</f>
        <v>0</v>
      </c>
      <c r="I121" s="12">
        <f>'Output LC'!I121/1</f>
        <v>0</v>
      </c>
      <c r="J121" s="12">
        <f>'Output LC'!J121/1</f>
        <v>0</v>
      </c>
      <c r="K121" s="12">
        <f>'Output LC'!K121/1</f>
        <v>0</v>
      </c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</row>
    <row r="122" spans="1:37">
      <c r="A122" t="s">
        <v>158</v>
      </c>
      <c r="C122" s="12">
        <f>'Output LC'!C122/'Output LC'!$B$8</f>
        <v>0</v>
      </c>
      <c r="D122" s="12">
        <f>'Output LC'!D122/'Output LC'!$B$8</f>
        <v>0</v>
      </c>
      <c r="E122" s="12">
        <f>'Output LC'!E122/'Output LC'!$B$8</f>
        <v>0</v>
      </c>
      <c r="F122" s="12">
        <f>'Output LC'!F122/'Output LC'!$B$8</f>
        <v>0</v>
      </c>
      <c r="G122" s="12">
        <f>'Output LC'!G122/'Output LC'!$B$8</f>
        <v>0</v>
      </c>
      <c r="H122" s="12">
        <f>'Output LC'!H122/1</f>
        <v>0</v>
      </c>
      <c r="I122" s="12">
        <f>'Output LC'!I122/1</f>
        <v>0</v>
      </c>
      <c r="J122" s="12">
        <f>'Output LC'!J122/1</f>
        <v>0</v>
      </c>
      <c r="K122" s="12">
        <f>'Output LC'!K122/1</f>
        <v>0</v>
      </c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</row>
    <row r="123" spans="1:37">
      <c r="A123" t="s">
        <v>159</v>
      </c>
      <c r="C123" s="12">
        <f>'Output LC'!C123/'Output LC'!$B$8</f>
        <v>0</v>
      </c>
      <c r="D123" s="12">
        <f>'Output LC'!D123/'Output LC'!$B$8</f>
        <v>0</v>
      </c>
      <c r="E123" s="12">
        <f>'Output LC'!E123/'Output LC'!$B$8</f>
        <v>0</v>
      </c>
      <c r="F123" s="12">
        <f>'Output LC'!F123/'Output LC'!$B$8</f>
        <v>0</v>
      </c>
      <c r="G123" s="12">
        <f>'Output LC'!G123/'Output LC'!$B$8</f>
        <v>0</v>
      </c>
      <c r="H123" s="12">
        <f>'Output LC'!H123/1</f>
        <v>0</v>
      </c>
      <c r="I123" s="12">
        <f>'Output LC'!I123/1</f>
        <v>0</v>
      </c>
      <c r="J123" s="12">
        <f>'Output LC'!J123/1</f>
        <v>0</v>
      </c>
      <c r="K123" s="12">
        <f>'Output LC'!K123/1</f>
        <v>0</v>
      </c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</row>
    <row r="124" spans="1:37"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</row>
    <row r="125" spans="1:37">
      <c r="A125" t="s">
        <v>160</v>
      </c>
      <c r="C125" s="12">
        <f>'Output LC'!C125/'Output LC'!$B$8</f>
        <v>0</v>
      </c>
      <c r="D125" s="12">
        <f>'Output LC'!D125/'Output LC'!$B$8</f>
        <v>0</v>
      </c>
      <c r="E125" s="12">
        <f>'Output LC'!E125/'Output LC'!$B$8</f>
        <v>0</v>
      </c>
      <c r="F125" s="12">
        <f>'Output LC'!F125/'Output LC'!$B$8</f>
        <v>0</v>
      </c>
      <c r="G125" s="12">
        <f>'Output LC'!G125/'Output LC'!$B$8</f>
        <v>0</v>
      </c>
      <c r="H125" s="12">
        <f>'Output LC'!H125/1</f>
        <v>0</v>
      </c>
      <c r="I125" s="12">
        <f>'Output LC'!I125/1</f>
        <v>0</v>
      </c>
      <c r="J125" s="12">
        <f>'Output LC'!J125/1</f>
        <v>0</v>
      </c>
      <c r="K125" s="12">
        <f>'Output LC'!K125/1</f>
        <v>0</v>
      </c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</row>
    <row r="126" spans="1:37">
      <c r="A126" t="s">
        <v>161</v>
      </c>
      <c r="C126" s="12">
        <f>'Output LC'!C126/'Output LC'!$B$8</f>
        <v>0</v>
      </c>
      <c r="D126" s="12">
        <f>'Output LC'!D126/'Output LC'!$B$8</f>
        <v>0</v>
      </c>
      <c r="E126" s="12">
        <f>'Output LC'!E126/'Output LC'!$B$8</f>
        <v>0</v>
      </c>
      <c r="F126" s="12">
        <f>'Output LC'!F126/'Output LC'!$B$8</f>
        <v>0</v>
      </c>
      <c r="G126" s="12">
        <f>'Output LC'!G126/'Output LC'!$B$8</f>
        <v>0</v>
      </c>
      <c r="H126" s="12">
        <f>'Output LC'!H126/1</f>
        <v>0</v>
      </c>
      <c r="I126" s="12">
        <f>'Output LC'!I126/1</f>
        <v>0</v>
      </c>
      <c r="J126" s="12">
        <f>'Output LC'!J126/1</f>
        <v>0</v>
      </c>
      <c r="K126" s="12">
        <f>'Output LC'!K126/1</f>
        <v>0</v>
      </c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</row>
    <row r="127" spans="1:37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</row>
    <row r="128" spans="1:37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</row>
    <row r="129" spans="1:37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</row>
    <row r="130" spans="1:37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</row>
    <row r="131" spans="1:37"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</row>
    <row r="132" spans="1:37"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</row>
    <row r="133" spans="1:37"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</row>
    <row r="134" spans="1:37" ht="17" thickBot="1"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</row>
    <row r="135" spans="1:37">
      <c r="A135" s="10" t="s">
        <v>37</v>
      </c>
      <c r="B135" s="10"/>
      <c r="C135" s="10" t="s">
        <v>18</v>
      </c>
      <c r="D135" s="10" t="s">
        <v>19</v>
      </c>
      <c r="E135" s="10" t="s">
        <v>20</v>
      </c>
      <c r="F135" s="10" t="s">
        <v>21</v>
      </c>
      <c r="G135" s="10" t="s">
        <v>22</v>
      </c>
      <c r="H135" s="10" t="s">
        <v>23</v>
      </c>
      <c r="I135" s="10" t="s">
        <v>24</v>
      </c>
      <c r="J135" s="10" t="s">
        <v>25</v>
      </c>
      <c r="K135" s="10" t="s">
        <v>26</v>
      </c>
      <c r="L135" s="10" t="s">
        <v>27</v>
      </c>
      <c r="M135" s="10" t="s">
        <v>28</v>
      </c>
      <c r="N135" s="10" t="s">
        <v>29</v>
      </c>
      <c r="O135" s="10" t="s">
        <v>30</v>
      </c>
      <c r="P135" s="10" t="s">
        <v>31</v>
      </c>
      <c r="Q135" s="10" t="s">
        <v>83</v>
      </c>
      <c r="R135" s="10" t="s">
        <v>85</v>
      </c>
      <c r="S135" s="10" t="s">
        <v>86</v>
      </c>
      <c r="T135" s="10" t="s">
        <v>87</v>
      </c>
      <c r="U135" s="10" t="s">
        <v>88</v>
      </c>
      <c r="V135" s="10" t="s">
        <v>89</v>
      </c>
      <c r="W135" s="10" t="s">
        <v>97</v>
      </c>
      <c r="X135" s="10" t="s">
        <v>103</v>
      </c>
      <c r="Y135" s="10" t="s">
        <v>183</v>
      </c>
      <c r="Z135" s="10" t="s">
        <v>191</v>
      </c>
      <c r="AA135" s="10" t="s">
        <v>195</v>
      </c>
      <c r="AB135" s="10" t="s">
        <v>211</v>
      </c>
      <c r="AC135" s="10" t="s">
        <v>213</v>
      </c>
      <c r="AD135" s="10" t="s">
        <v>214</v>
      </c>
      <c r="AE135" s="10" t="s">
        <v>217</v>
      </c>
      <c r="AF135" s="10" t="s">
        <v>220</v>
      </c>
      <c r="AG135" s="10" t="s">
        <v>222</v>
      </c>
      <c r="AH135" s="10" t="s">
        <v>223</v>
      </c>
      <c r="AI135" s="10" t="s">
        <v>226</v>
      </c>
      <c r="AJ135" s="12"/>
      <c r="AK135" s="12"/>
    </row>
    <row r="136" spans="1:37"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</row>
    <row r="137" spans="1:37"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</row>
    <row r="138" spans="1:37"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</row>
    <row r="139" spans="1:37">
      <c r="A139" t="s">
        <v>71</v>
      </c>
      <c r="C139" s="12">
        <f>'Output LC'!C139/'Output LC'!$B$8</f>
        <v>107.61814718798043</v>
      </c>
      <c r="D139" s="12">
        <f>'Output LC'!D139/'Output LC'!$B$8</f>
        <v>114.99125981292828</v>
      </c>
      <c r="E139" s="12">
        <f>'Output LC'!E139/'Output LC'!$B$8</f>
        <v>115.293996887595</v>
      </c>
      <c r="F139" s="12">
        <f>'Output LC'!F139/'Output LC'!$B$8</f>
        <v>122.69640664880093</v>
      </c>
      <c r="G139" s="12">
        <f>'Output LC'!G139/'Output LC'!$B$8</f>
        <v>118.16511624088595</v>
      </c>
      <c r="H139" s="12">
        <f>'Output LC'!H139/'Output LC'!$B$8</f>
        <v>131.48554752622221</v>
      </c>
      <c r="I139" s="12">
        <f>'Output LC'!I139/'Output LC'!$B$8</f>
        <v>139.33718004338519</v>
      </c>
      <c r="J139" s="12">
        <f>'Output LC'!J139/'Output LC'!$B$8</f>
        <v>140.29421982781548</v>
      </c>
      <c r="K139" s="12">
        <f>'Output LC'!K139/'Output LC'!$B$8</f>
        <v>129.94256501663045</v>
      </c>
      <c r="L139" s="12">
        <f>'Output LC'!L139/'Output LC'!$B$8</f>
        <v>124.77650332312396</v>
      </c>
      <c r="M139" s="12">
        <f>'Output LC'!M139/'Output LC'!$B$8</f>
        <v>124.53236052097337</v>
      </c>
      <c r="N139" s="12">
        <f>'Output LC'!N139/'Output LC'!$B$8</f>
        <v>125.92885734927474</v>
      </c>
      <c r="O139" s="12">
        <f>'Output LC'!O139/'Output LC'!$B$8</f>
        <v>138.42896881938498</v>
      </c>
      <c r="P139" s="12">
        <f>'Output LC'!P139/'Output LC'!$B$8</f>
        <v>149.68883485457025</v>
      </c>
      <c r="Q139" s="12">
        <f>'Output LC'!Q139/'Output LC'!$B$8</f>
        <v>163.74169454635825</v>
      </c>
      <c r="R139" s="12">
        <f>'Output LC'!R139/'Output LC'!$B$8</f>
        <v>172.12067551616653</v>
      </c>
      <c r="S139" s="12">
        <f>'Output LC'!S139/1</f>
        <v>157.4</v>
      </c>
      <c r="T139" s="12">
        <f>'Output LC'!T139/1</f>
        <v>172.8</v>
      </c>
      <c r="U139" s="12">
        <f>'Output LC'!U139/1</f>
        <v>170</v>
      </c>
      <c r="V139" s="12">
        <f>'Output LC'!V139/1</f>
        <v>157.5</v>
      </c>
      <c r="W139" s="12">
        <f>'Output LC'!W139/1</f>
        <v>170.2</v>
      </c>
      <c r="X139" s="12">
        <f>'Output LC'!X139/1</f>
        <v>186.3</v>
      </c>
      <c r="Y139" s="12">
        <f>'Output LC'!Y139/1</f>
        <v>200.3</v>
      </c>
      <c r="Z139" s="12">
        <f>'Output LC'!Z139/1</f>
        <v>220.6</v>
      </c>
      <c r="AA139" s="12">
        <f>'Output LC'!AA139/1</f>
        <v>221.9</v>
      </c>
      <c r="AB139" s="12">
        <f>'Output LC'!AB139/1</f>
        <v>236.8</v>
      </c>
      <c r="AC139" s="12">
        <f>'Output LC'!AC139/1</f>
        <v>237.6</v>
      </c>
      <c r="AD139" s="12">
        <f>'Output LC'!AD139/1</f>
        <v>251.9</v>
      </c>
      <c r="AE139" s="12">
        <f>'Output LC'!AE139/1</f>
        <v>248.2</v>
      </c>
      <c r="AF139" s="12">
        <f>'Output LC'!AF139/1</f>
        <v>271.5</v>
      </c>
      <c r="AG139" s="12">
        <f>'Output LC'!AG139/1</f>
        <v>280.10000000000002</v>
      </c>
      <c r="AH139" s="12">
        <f>'Output LC'!AH139/1</f>
        <v>306.8</v>
      </c>
      <c r="AI139" s="12">
        <f>'Output LC'!AI139/1</f>
        <v>293.7</v>
      </c>
      <c r="AJ139" s="12"/>
      <c r="AK139" s="12"/>
    </row>
    <row r="140" spans="1:37">
      <c r="A140" t="s">
        <v>108</v>
      </c>
      <c r="C140" s="12">
        <f>'Output LC'!C140/'Output LC'!$B$8</f>
        <v>78.740936549608548</v>
      </c>
      <c r="D140" s="12">
        <f>'Output LC'!D140/'Output LC'!$B$8</f>
        <v>83.115975564147135</v>
      </c>
      <c r="E140" s="12">
        <f>'Output LC'!E140/'Output LC'!$B$8</f>
        <v>83.887466818942997</v>
      </c>
      <c r="F140" s="12">
        <f>'Output LC'!F140/'Output LC'!$B$8</f>
        <v>88.184380136793393</v>
      </c>
      <c r="G140" s="12">
        <f>'Output LC'!G140/'Output LC'!$B$8</f>
        <v>84.405049559502245</v>
      </c>
      <c r="H140" s="12">
        <f>'Output LC'!H140/'Output LC'!$B$8</f>
        <v>94.532092992708755</v>
      </c>
      <c r="I140" s="12">
        <f>'Output LC'!I140/'Output LC'!$B$8</f>
        <v>98.584863508408574</v>
      </c>
      <c r="J140" s="12">
        <f>'Output LC'!J140/'Output LC'!$B$8</f>
        <v>99.424714747806604</v>
      </c>
      <c r="K140" s="12">
        <f>'Output LC'!K140/'Output LC'!$B$8</f>
        <v>87.803517365438481</v>
      </c>
      <c r="L140" s="12">
        <f>'Output LC'!L140/'Output LC'!$B$8</f>
        <v>83.877701106856975</v>
      </c>
      <c r="M140" s="12">
        <f>'Output LC'!M140/'Output LC'!$B$8</f>
        <v>81.133536010684338</v>
      </c>
      <c r="N140" s="12">
        <f>'Output LC'!N140/'Output LC'!$B$8</f>
        <v>81.914792977566222</v>
      </c>
      <c r="O140" s="12">
        <f>'Output LC'!O140/'Output LC'!$B$8</f>
        <v>92.178556379977067</v>
      </c>
      <c r="P140" s="12">
        <f>'Output LC'!P140/'Output LC'!$B$8</f>
        <v>93.604350344536513</v>
      </c>
      <c r="Q140" s="12">
        <f>'Output LC'!Q140/'Output LC'!$B$8</f>
        <v>106.0361018300446</v>
      </c>
      <c r="R140" s="12">
        <f>'Output LC'!R140/'Output LC'!$B$8</f>
        <v>108.66307838118496</v>
      </c>
      <c r="S140" s="12">
        <f>'Output LC'!S140/1</f>
        <v>102.4</v>
      </c>
      <c r="T140" s="12">
        <f>'Output LC'!T140/1</f>
        <v>115.7</v>
      </c>
      <c r="U140" s="12">
        <f>'Output LC'!U140/1</f>
        <v>109.9</v>
      </c>
      <c r="V140" s="12">
        <f>'Output LC'!V140/1</f>
        <v>97.7</v>
      </c>
      <c r="W140" s="12">
        <f>'Output LC'!W140/1</f>
        <v>107.1</v>
      </c>
      <c r="X140" s="12">
        <f>'Output LC'!X140/1</f>
        <v>118.8</v>
      </c>
      <c r="Y140" s="12">
        <f>'Output LC'!Y140/1</f>
        <v>133.80000000000001</v>
      </c>
      <c r="Z140" s="12">
        <f>'Output LC'!Z140/1</f>
        <v>144.80000000000001</v>
      </c>
      <c r="AA140" s="12">
        <f>'Output LC'!AA140/1</f>
        <v>147.5</v>
      </c>
      <c r="AB140" s="12">
        <f>'Output LC'!AB140/1</f>
        <v>162.5</v>
      </c>
      <c r="AC140" s="12">
        <f>'Output LC'!AC140/1</f>
        <v>156.6</v>
      </c>
      <c r="AD140" s="12">
        <f>'Output LC'!AD140/1</f>
        <v>165.2</v>
      </c>
      <c r="AE140" s="12">
        <f>'Output LC'!AE140/1</f>
        <v>164</v>
      </c>
      <c r="AF140" s="12">
        <f>'Output LC'!AF140/1</f>
        <v>176.8</v>
      </c>
      <c r="AG140" s="12">
        <f>'Output LC'!AG140/1</f>
        <v>178.7</v>
      </c>
      <c r="AH140" s="12">
        <f>'Output LC'!AH140/1</f>
        <v>200.3</v>
      </c>
      <c r="AI140" s="12">
        <f>'Output LC'!AI140/1</f>
        <v>187.9</v>
      </c>
      <c r="AJ140" s="12"/>
      <c r="AK140" s="12"/>
    </row>
    <row r="141" spans="1:37">
      <c r="A141" t="s">
        <v>109</v>
      </c>
      <c r="C141" s="12">
        <f>'Output LC'!C141/'Output LC'!$B$8</f>
        <v>29.44362193936125</v>
      </c>
      <c r="D141" s="12">
        <f>'Output LC'!D141/'Output LC'!$B$8</f>
        <v>26.797113964048844</v>
      </c>
      <c r="E141" s="12">
        <f>'Output LC'!E141/'Output LC'!$B$8</f>
        <v>27.842045157253377</v>
      </c>
      <c r="F141" s="12">
        <f>'Output LC'!F141/'Output LC'!$B$8</f>
        <v>28.20337650443625</v>
      </c>
      <c r="G141" s="12">
        <f>'Output LC'!G141/'Output LC'!$B$8</f>
        <v>27.607668067188808</v>
      </c>
      <c r="H141" s="12">
        <f>'Output LC'!H141/'Output LC'!$B$8</f>
        <v>37.070643078545707</v>
      </c>
      <c r="I141" s="12">
        <f>'Output LC'!I141/'Output LC'!$B$8</f>
        <v>41.357790684310082</v>
      </c>
      <c r="J141" s="12">
        <f>'Output LC'!J141/'Output LC'!$B$8</f>
        <v>40.957396488783111</v>
      </c>
      <c r="K141" s="12">
        <f>'Output LC'!K141/'Output LC'!$B$8</f>
        <v>33.769832393469713</v>
      </c>
      <c r="L141" s="12">
        <f>'Output LC'!L141/'Output LC'!$B$8</f>
        <v>28.066656535231918</v>
      </c>
      <c r="M141" s="12">
        <f>'Output LC'!M141/'Output LC'!$B$8</f>
        <v>29.707296165683889</v>
      </c>
      <c r="N141" s="12">
        <f>'Output LC'!N141/'Output LC'!$B$8</f>
        <v>28.545176427447078</v>
      </c>
      <c r="O141" s="12">
        <f>'Output LC'!O141/'Output LC'!$B$8</f>
        <v>34.463197951577399</v>
      </c>
      <c r="P141" s="12">
        <f>'Output LC'!P141/'Output LC'!$B$8</f>
        <v>29.707296165683889</v>
      </c>
      <c r="Q141" s="12">
        <f>'Output LC'!Q141/'Output LC'!$B$8</f>
        <v>40.683956550374454</v>
      </c>
      <c r="R141" s="12">
        <f>'Output LC'!R141/'Output LC'!$B$8</f>
        <v>40.088248113127008</v>
      </c>
      <c r="S141" s="12">
        <f>'Output LC'!S141/1</f>
        <v>35.799999999999997</v>
      </c>
      <c r="T141" s="12">
        <f>'Output LC'!T141/1</f>
        <v>46.599999999999994</v>
      </c>
      <c r="U141" s="12">
        <f>'Output LC'!U141/1</f>
        <v>41</v>
      </c>
      <c r="V141" s="12">
        <f>'Output LC'!V141/1</f>
        <v>30.4</v>
      </c>
      <c r="W141" s="12">
        <f>'Output LC'!W141/1</f>
        <v>33.400000000000006</v>
      </c>
      <c r="X141" s="12">
        <f>'Output LC'!X141/1</f>
        <v>39.299999999999997</v>
      </c>
      <c r="Y141" s="12">
        <f>'Output LC'!Y141/1</f>
        <v>48.599999999999994</v>
      </c>
      <c r="Z141" s="12">
        <f>'Output LC'!Z141/1</f>
        <v>51.1</v>
      </c>
      <c r="AA141" s="12">
        <f>'Output LC'!AA141/1</f>
        <v>54.3</v>
      </c>
      <c r="AB141" s="12">
        <f>'Output LC'!AB141/1</f>
        <v>67.599999999999994</v>
      </c>
      <c r="AC141" s="12">
        <f>'Output LC'!AC141/1</f>
        <v>68.900000000000006</v>
      </c>
      <c r="AD141" s="12">
        <f>'Output LC'!AD141/1</f>
        <v>71.900000000000006</v>
      </c>
      <c r="AE141" s="12">
        <f>'Output LC'!AE141/1</f>
        <v>71.5</v>
      </c>
      <c r="AF141" s="12">
        <f>'Output LC'!AF141/1</f>
        <v>77.699999999999989</v>
      </c>
      <c r="AG141" s="12">
        <f>'Output LC'!AG141/1</f>
        <v>80.3</v>
      </c>
      <c r="AH141" s="12">
        <f>'Output LC'!AH141/1</f>
        <v>86.4</v>
      </c>
      <c r="AI141" s="12">
        <f>'Output LC'!AI141/1</f>
        <v>77.7</v>
      </c>
      <c r="AJ141" s="12"/>
      <c r="AK141" s="12"/>
    </row>
    <row r="142" spans="1:37">
      <c r="A142" t="s">
        <v>110</v>
      </c>
      <c r="C142" s="12">
        <f>'Output LC'!C142/'Output LC'!$B$8</f>
        <v>29.44362193936125</v>
      </c>
      <c r="D142" s="12">
        <f>'Output LC'!D142/'Output LC'!$B$8</f>
        <v>26.797113964048844</v>
      </c>
      <c r="E142" s="12">
        <f>'Output LC'!E142/'Output LC'!$B$8</f>
        <v>27.842045157253377</v>
      </c>
      <c r="F142" s="12">
        <f>'Output LC'!F142/'Output LC'!$B$8</f>
        <v>28.20337650443625</v>
      </c>
      <c r="G142" s="12">
        <f>'Output LC'!G142/'Output LC'!$B$8</f>
        <v>27.607668067188808</v>
      </c>
      <c r="H142" s="12">
        <f>'Output LC'!H142/'Output LC'!$B$8</f>
        <v>37.070643078545707</v>
      </c>
      <c r="I142" s="12">
        <f>'Output LC'!I142/'Output LC'!$B$8</f>
        <v>41.357790684310082</v>
      </c>
      <c r="J142" s="12">
        <f>'Output LC'!J142/'Output LC'!$B$8</f>
        <v>40.957396488783111</v>
      </c>
      <c r="K142" s="12">
        <f>'Output LC'!K142/'Output LC'!$B$8</f>
        <v>33.769832393469713</v>
      </c>
      <c r="L142" s="12">
        <f>'Output LC'!L142/'Output LC'!$B$8</f>
        <v>28.066656535231918</v>
      </c>
      <c r="M142" s="12">
        <f>'Output LC'!M142/'Output LC'!$B$8</f>
        <v>29.707296165683889</v>
      </c>
      <c r="N142" s="12">
        <f>'Output LC'!N142/'Output LC'!$B$8</f>
        <v>28.545176427447078</v>
      </c>
      <c r="O142" s="12">
        <f>'Output LC'!O142/'Output LC'!$B$8</f>
        <v>34.463197951577399</v>
      </c>
      <c r="P142" s="12">
        <f>'Output LC'!P142/'Output LC'!$B$8</f>
        <v>29.707296165683889</v>
      </c>
      <c r="Q142" s="12">
        <f>'Output LC'!Q142/'Output LC'!$B$8</f>
        <v>40.683956550374454</v>
      </c>
      <c r="R142" s="12">
        <f>'Output LC'!R142/'Output LC'!$B$8</f>
        <v>40.088248113127008</v>
      </c>
      <c r="S142" s="12">
        <f>'Output LC'!S142/1</f>
        <v>35.799999999999997</v>
      </c>
      <c r="T142" s="12">
        <f>'Output LC'!T142/1</f>
        <v>46.599999999999994</v>
      </c>
      <c r="U142" s="12">
        <f>'Output LC'!U142/1</f>
        <v>41</v>
      </c>
      <c r="V142" s="12">
        <f>'Output LC'!V142/1</f>
        <v>30.4</v>
      </c>
      <c r="W142" s="12">
        <f>'Output LC'!W142/1</f>
        <v>33.400000000000006</v>
      </c>
      <c r="X142" s="12">
        <f>'Output LC'!X142/1</f>
        <v>39.299999999999997</v>
      </c>
      <c r="Y142" s="12">
        <f>'Output LC'!Y142/1</f>
        <v>48.599999999999994</v>
      </c>
      <c r="Z142" s="12">
        <f>'Output LC'!Z142/1</f>
        <v>51.1</v>
      </c>
      <c r="AA142" s="12">
        <f>'Output LC'!AA142/1</f>
        <v>54.3</v>
      </c>
      <c r="AB142" s="12">
        <f>'Output LC'!AB142/1</f>
        <v>67.599999999999994</v>
      </c>
      <c r="AC142" s="12">
        <f>'Output LC'!AC142/1</f>
        <v>68.900000000000006</v>
      </c>
      <c r="AD142" s="12">
        <f>'Output LC'!AD142/1</f>
        <v>71.900000000000006</v>
      </c>
      <c r="AE142" s="12">
        <f>'Output LC'!AE142/1</f>
        <v>71.5</v>
      </c>
      <c r="AF142" s="12">
        <f>'Output LC'!AF142/1</f>
        <v>77.699999999999989</v>
      </c>
      <c r="AG142" s="12">
        <f>'Output LC'!AG142/1</f>
        <v>80.3</v>
      </c>
      <c r="AH142" s="12">
        <f>'Output LC'!AH142/1</f>
        <v>86.4</v>
      </c>
      <c r="AI142" s="12">
        <f>'Output LC'!AI142/1</f>
        <v>77.7</v>
      </c>
      <c r="AJ142" s="12"/>
      <c r="AK142" s="12"/>
    </row>
    <row r="143" spans="1:37">
      <c r="A143" t="s">
        <v>70</v>
      </c>
      <c r="C143" s="12">
        <f>'Output LC'!C143/'Output LC'!$B$8</f>
        <v>23.525600415230929</v>
      </c>
      <c r="D143" s="12">
        <f>'Output LC'!D143/'Output LC'!$B$8</f>
        <v>20.205258305982895</v>
      </c>
      <c r="E143" s="12">
        <f>'Output LC'!E143/'Output LC'!$B$8</f>
        <v>21.093938105811045</v>
      </c>
      <c r="F143" s="12">
        <f>'Output LC'!F143/'Output LC'!$B$8</f>
        <v>21.328315195875614</v>
      </c>
      <c r="G143" s="12">
        <f>'Output LC'!G143/'Output LC'!$B$8</f>
        <v>20.644715349853961</v>
      </c>
      <c r="H143" s="12">
        <f>'Output LC'!H143/'Output LC'!$B$8</f>
        <v>29.365496242673061</v>
      </c>
      <c r="I143" s="12">
        <f>'Output LC'!I143/'Output LC'!$B$8</f>
        <v>33.222952516652398</v>
      </c>
      <c r="J143" s="12">
        <f>'Output LC'!J143/'Output LC'!$B$8</f>
        <v>33.349906773770705</v>
      </c>
      <c r="K143" s="12">
        <f>'Output LC'!K143/'Output LC'!$B$8</f>
        <v>24.92209724353231</v>
      </c>
      <c r="L143" s="12">
        <f>'Output LC'!L143/'Output LC'!$B$8</f>
        <v>19.228687097380533</v>
      </c>
      <c r="M143" s="12">
        <f>'Output LC'!M143/'Output LC'!$B$8</f>
        <v>20.75213818280022</v>
      </c>
      <c r="N143" s="12">
        <f>'Output LC'!N143/'Output LC'!$B$8</f>
        <v>19.580252732477383</v>
      </c>
      <c r="O143" s="12">
        <f>'Output LC'!O143/'Output LC'!$B$8</f>
        <v>25.449445696177587</v>
      </c>
      <c r="P143" s="12">
        <f>'Output LC'!P143/'Output LC'!$B$8</f>
        <v>21.259955211273446</v>
      </c>
      <c r="Q143" s="12">
        <f>'Output LC'!Q143/'Output LC'!$B$8</f>
        <v>32.138958475103777</v>
      </c>
      <c r="R143" s="12">
        <f>'Output LC'!R143/'Output LC'!$B$8</f>
        <v>31.035433009383105</v>
      </c>
      <c r="S143" s="12">
        <f>'Output LC'!S143/1</f>
        <v>27.3</v>
      </c>
      <c r="T143" s="12">
        <f>'Output LC'!T143/1</f>
        <v>37.799999999999997</v>
      </c>
      <c r="U143" s="12">
        <f>'Output LC'!U143/1</f>
        <v>31.7</v>
      </c>
      <c r="V143" s="12">
        <f>'Output LC'!V143/1</f>
        <v>20.8</v>
      </c>
      <c r="W143" s="12">
        <f>'Output LC'!W143/1</f>
        <v>23.6</v>
      </c>
      <c r="X143" s="12">
        <f>'Output LC'!X143/1</f>
        <v>29.2</v>
      </c>
      <c r="Y143" s="12">
        <f>'Output LC'!Y143/1</f>
        <v>38.4</v>
      </c>
      <c r="Z143" s="12">
        <f>'Output LC'!Z143/1</f>
        <v>40</v>
      </c>
      <c r="AA143" s="12">
        <f>'Output LC'!AA143/1</f>
        <v>43</v>
      </c>
      <c r="AB143" s="12">
        <f>'Output LC'!AB143/1</f>
        <v>54.5</v>
      </c>
      <c r="AC143" s="12">
        <f>'Output LC'!AC143/1</f>
        <v>56</v>
      </c>
      <c r="AD143" s="12">
        <f>'Output LC'!AD143/1</f>
        <v>57</v>
      </c>
      <c r="AE143" s="12">
        <f>'Output LC'!AE143/1</f>
        <v>57.9</v>
      </c>
      <c r="AF143" s="12">
        <f>'Output LC'!AF143/1</f>
        <v>64.099999999999994</v>
      </c>
      <c r="AG143" s="12">
        <f>'Output LC'!AG143/1</f>
        <v>64.5</v>
      </c>
      <c r="AH143" s="12">
        <f>'Output LC'!AH143/1</f>
        <v>70.2</v>
      </c>
      <c r="AI143" s="12">
        <f>'Output LC'!AI143/1</f>
        <v>64</v>
      </c>
      <c r="AJ143" s="12"/>
      <c r="AK143" s="12"/>
    </row>
    <row r="144" spans="1:37">
      <c r="A144" t="s">
        <v>47</v>
      </c>
      <c r="C144" s="12">
        <f>'Output LC'!C144/'Output LC'!$B$8</f>
        <v>22.500200646198451</v>
      </c>
      <c r="D144" s="12">
        <f>'Output LC'!D144/'Output LC'!$B$8</f>
        <v>19.19938996112246</v>
      </c>
      <c r="E144" s="12">
        <f>'Output LC'!E144/'Output LC'!$B$8</f>
        <v>20.146664033466756</v>
      </c>
      <c r="F144" s="12">
        <f>'Output LC'!F144/'Output LC'!$B$8</f>
        <v>20.468932532305534</v>
      </c>
      <c r="G144" s="12">
        <f>'Output LC'!G144/'Output LC'!$B$8</f>
        <v>19.668144141251595</v>
      </c>
      <c r="H144" s="12">
        <f>'Output LC'!H144/'Output LC'!$B$8</f>
        <v>28.467050730758888</v>
      </c>
      <c r="I144" s="12">
        <f>'Output LC'!I144/'Output LC'!$B$8</f>
        <v>32.29520986848015</v>
      </c>
      <c r="J144" s="12">
        <f>'Output LC'!J144/'Output LC'!$B$8</f>
        <v>32.109661338845704</v>
      </c>
      <c r="K144" s="12">
        <f>'Output LC'!K144/'Output LC'!$B$8</f>
        <v>23.906463186585853</v>
      </c>
      <c r="L144" s="12">
        <f>'Output LC'!L144/'Output LC'!$B$8</f>
        <v>17.783361708649036</v>
      </c>
      <c r="M144" s="12">
        <f>'Output LC'!M144/'Output LC'!$B$8</f>
        <v>19.238452809466555</v>
      </c>
      <c r="N144" s="12">
        <f>'Output LC'!N144/'Output LC'!$B$8</f>
        <v>18.261881600864193</v>
      </c>
      <c r="O144" s="12">
        <f>'Output LC'!O144/'Output LC'!$B$8</f>
        <v>23.613491824005145</v>
      </c>
      <c r="P144" s="12">
        <f>'Output LC'!P144/'Output LC'!$B$8</f>
        <v>20.185726881810847</v>
      </c>
      <c r="Q144" s="12">
        <f>'Output LC'!Q144/'Output LC'!$B$8</f>
        <v>30.664335950114207</v>
      </c>
      <c r="R144" s="12">
        <f>'Output LC'!R144/'Output LC'!$B$8</f>
        <v>29.912376119490386</v>
      </c>
      <c r="S144" s="12">
        <f>'Output LC'!S144/1</f>
        <v>26</v>
      </c>
      <c r="T144" s="12">
        <f>'Output LC'!T144/1</f>
        <v>36.5</v>
      </c>
      <c r="U144" s="12">
        <f>'Output LC'!U144/1</f>
        <v>30.4</v>
      </c>
      <c r="V144" s="12">
        <f>'Output LC'!V144/1</f>
        <v>19.100000000000001</v>
      </c>
      <c r="W144" s="12">
        <f>'Output LC'!W144/1</f>
        <v>22.3</v>
      </c>
      <c r="X144" s="12">
        <f>'Output LC'!X144/1</f>
        <v>31.4</v>
      </c>
      <c r="Y144" s="12">
        <f>'Output LC'!Y144/1</f>
        <v>35.1</v>
      </c>
      <c r="Z144" s="12">
        <f>'Output LC'!Z144/1</f>
        <v>35.799999999999997</v>
      </c>
      <c r="AA144" s="12">
        <f>'Output LC'!AA144/1</f>
        <v>40.9</v>
      </c>
      <c r="AB144" s="12">
        <f>'Output LC'!AB144/1</f>
        <v>52.1</v>
      </c>
      <c r="AC144" s="12">
        <f>'Output LC'!AC144/1</f>
        <v>50.8</v>
      </c>
      <c r="AD144" s="12">
        <f>'Output LC'!AD144/1</f>
        <v>50.9</v>
      </c>
      <c r="AE144" s="12">
        <f>'Output LC'!AE144/1</f>
        <v>54.5</v>
      </c>
      <c r="AF144" s="12">
        <f>'Output LC'!AF144/1</f>
        <v>57.1</v>
      </c>
      <c r="AG144" s="12">
        <f>'Output LC'!AG144/1</f>
        <v>56.6</v>
      </c>
      <c r="AH144" s="12">
        <f>'Output LC'!AH144/1</f>
        <v>65.400000000000006</v>
      </c>
      <c r="AI144" s="12">
        <f>'Output LC'!AI144/1</f>
        <v>61.8</v>
      </c>
      <c r="AJ144" s="12"/>
      <c r="AK144" s="12"/>
    </row>
    <row r="145" spans="1:37">
      <c r="A145" t="s">
        <v>111</v>
      </c>
      <c r="C145" s="12">
        <f>'Output LC'!C145/'Output LC'!$B$8</f>
        <v>20.937686712434669</v>
      </c>
      <c r="D145" s="12">
        <f>'Output LC'!D145/'Output LC'!$B$8</f>
        <v>18.173990192089978</v>
      </c>
      <c r="E145" s="12">
        <f>'Output LC'!E145/'Output LC'!$B$8</f>
        <v>18.261881600864193</v>
      </c>
      <c r="F145" s="12">
        <f>'Output LC'!F145/'Output LC'!$B$8</f>
        <v>19.424001339101004</v>
      </c>
      <c r="G145" s="12">
        <f>'Output LC'!G145/'Output LC'!$B$8</f>
        <v>18.349773009638405</v>
      </c>
      <c r="H145" s="12">
        <f>'Output LC'!H145/'Output LC'!$B$8</f>
        <v>26.504142601468136</v>
      </c>
      <c r="I145" s="12">
        <f>'Output LC'!I145/'Output LC'!$B$8</f>
        <v>29.795187574458105</v>
      </c>
      <c r="J145" s="12">
        <f>'Output LC'!J145/'Output LC'!$B$8</f>
        <v>30.625273101770112</v>
      </c>
      <c r="K145" s="12">
        <f>'Output LC'!K145/'Output LC'!$B$8</f>
        <v>22.392777813252192</v>
      </c>
      <c r="L145" s="12">
        <f>'Output LC'!L145/'Output LC'!$B$8</f>
        <v>16.757961939616553</v>
      </c>
      <c r="M145" s="12">
        <f>'Output LC'!M145/'Output LC'!$B$8</f>
        <v>17.754064572390966</v>
      </c>
      <c r="N145" s="12">
        <f>'Output LC'!N145/'Output LC'!$B$8</f>
        <v>19.961115503832303</v>
      </c>
      <c r="O145" s="12">
        <f>'Output LC'!O145/'Output LC'!$B$8</f>
        <v>22.412309237424235</v>
      </c>
      <c r="P145" s="12">
        <f>'Output LC'!P145/'Output LC'!$B$8</f>
        <v>18.838058613939587</v>
      </c>
      <c r="Q145" s="12">
        <f>'Output LC'!Q145/'Output LC'!$B$8</f>
        <v>28.379159321984677</v>
      </c>
      <c r="R145" s="12">
        <f>'Output LC'!R145/'Output LC'!$B$8</f>
        <v>27.12914817497365</v>
      </c>
      <c r="S145" s="12">
        <f>'Output LC'!S145/1</f>
        <v>23.7</v>
      </c>
      <c r="T145" s="12">
        <f>'Output LC'!T145/1</f>
        <v>33.4</v>
      </c>
      <c r="U145" s="12">
        <f>'Output LC'!U145/1</f>
        <v>28.099999999999998</v>
      </c>
      <c r="V145" s="12">
        <f>'Output LC'!V145/1</f>
        <v>18.700000000000003</v>
      </c>
      <c r="W145" s="12">
        <f>'Output LC'!W145/1</f>
        <v>20.900000000000002</v>
      </c>
      <c r="X145" s="12">
        <f>'Output LC'!X145/1</f>
        <v>28.599999999999998</v>
      </c>
      <c r="Y145" s="12">
        <f>'Output LC'!Y145/1</f>
        <v>32.6</v>
      </c>
      <c r="Z145" s="12">
        <f>'Output LC'!Z145/1</f>
        <v>32.699999999999996</v>
      </c>
      <c r="AA145" s="12">
        <f>'Output LC'!AA145/1</f>
        <v>36.6</v>
      </c>
      <c r="AB145" s="12">
        <f>'Output LC'!AB145/1</f>
        <v>46.9</v>
      </c>
      <c r="AC145" s="12">
        <f>'Output LC'!AC145/1</f>
        <v>46.199999999999996</v>
      </c>
      <c r="AD145" s="12">
        <f>'Output LC'!AD145/1</f>
        <v>43.3</v>
      </c>
      <c r="AE145" s="12">
        <f>'Output LC'!AE145/1</f>
        <v>42.8</v>
      </c>
      <c r="AF145" s="12">
        <f>'Output LC'!AF145/1</f>
        <v>44.400000000000006</v>
      </c>
      <c r="AG145" s="12">
        <f>'Output LC'!AG145/1</f>
        <v>43.400000000000006</v>
      </c>
      <c r="AH145" s="12">
        <f>'Output LC'!AH145/1</f>
        <v>53.100000000000009</v>
      </c>
      <c r="AI145" s="12">
        <f>'Output LC'!AI145/1</f>
        <v>48.4</v>
      </c>
      <c r="AJ145" s="12"/>
      <c r="AK145" s="12"/>
    </row>
    <row r="146" spans="1:37">
      <c r="A146" t="s">
        <v>112</v>
      </c>
      <c r="AJ146" s="12"/>
      <c r="AK146" s="12"/>
    </row>
    <row r="147" spans="1:37">
      <c r="AJ147" s="12"/>
      <c r="AK147" s="12"/>
    </row>
    <row r="148" spans="1:37">
      <c r="A148" s="31" t="s">
        <v>113</v>
      </c>
      <c r="C148" s="13">
        <f>C141/C139</f>
        <v>0.27359346642468241</v>
      </c>
      <c r="D148" s="13">
        <f t="shared" ref="D148:W148" si="6">D141/D139</f>
        <v>0.23303609341825898</v>
      </c>
      <c r="E148" s="13">
        <f t="shared" si="6"/>
        <v>0.24148737929866171</v>
      </c>
      <c r="F148" s="13">
        <f t="shared" si="6"/>
        <v>0.22986310092327281</v>
      </c>
      <c r="G148" s="13">
        <f t="shared" si="6"/>
        <v>0.23363636363636364</v>
      </c>
      <c r="H148" s="13">
        <f t="shared" si="6"/>
        <v>0.28193701723113485</v>
      </c>
      <c r="I148" s="13">
        <f t="shared" si="6"/>
        <v>0.29681805438744041</v>
      </c>
      <c r="J148" s="13">
        <f t="shared" si="6"/>
        <v>0.29193930112766253</v>
      </c>
      <c r="K148" s="13">
        <f t="shared" si="6"/>
        <v>0.2598827596572974</v>
      </c>
      <c r="L148" s="13">
        <f t="shared" si="6"/>
        <v>0.22493543085231271</v>
      </c>
      <c r="M148" s="13">
        <f t="shared" si="6"/>
        <v>0.23855081555834376</v>
      </c>
      <c r="N148" s="13">
        <f t="shared" si="6"/>
        <v>0.22667700659170223</v>
      </c>
      <c r="O148" s="13">
        <f t="shared" si="6"/>
        <v>0.24895943562610232</v>
      </c>
      <c r="P148" s="13">
        <f t="shared" si="6"/>
        <v>0.19846033402922755</v>
      </c>
      <c r="Q148" s="13">
        <f t="shared" si="6"/>
        <v>0.24846424524363334</v>
      </c>
      <c r="R148" s="13">
        <f t="shared" si="6"/>
        <v>0.2329078014184397</v>
      </c>
      <c r="S148" s="13">
        <f t="shared" si="6"/>
        <v>0.22744599745870392</v>
      </c>
      <c r="T148" s="13">
        <f t="shared" si="6"/>
        <v>0.26967592592592587</v>
      </c>
      <c r="U148" s="13">
        <f t="shared" si="6"/>
        <v>0.2411764705882353</v>
      </c>
      <c r="V148" s="13">
        <f t="shared" si="6"/>
        <v>0.193015873015873</v>
      </c>
      <c r="W148" s="13">
        <f t="shared" si="6"/>
        <v>0.19623971797884845</v>
      </c>
      <c r="X148" s="13">
        <f t="shared" ref="X148:Y148" si="7">X141/X139</f>
        <v>0.21095008051529787</v>
      </c>
      <c r="Y148" s="13">
        <f t="shared" si="7"/>
        <v>0.2426360459311033</v>
      </c>
      <c r="Z148" s="13">
        <f t="shared" ref="Z148:AA148" si="8">Z141/Z139</f>
        <v>0.23164097914777879</v>
      </c>
      <c r="AA148" s="13">
        <f t="shared" si="8"/>
        <v>0.24470482199188823</v>
      </c>
      <c r="AB148" s="13">
        <f t="shared" ref="AB148:AC148" si="9">AB141/AB139</f>
        <v>0.28547297297297292</v>
      </c>
      <c r="AC148" s="13">
        <f t="shared" si="9"/>
        <v>0.28998316498316501</v>
      </c>
      <c r="AD148" s="13">
        <f t="shared" ref="AD148:AE148" si="10">AD141/AD139</f>
        <v>0.28543072647876144</v>
      </c>
      <c r="AE148" s="13">
        <f t="shared" si="10"/>
        <v>0.28807413376309426</v>
      </c>
      <c r="AF148" s="13">
        <f t="shared" ref="AF148:AG148" si="11">AF141/AF139</f>
        <v>0.28618784530386737</v>
      </c>
      <c r="AG148" s="13">
        <f t="shared" si="11"/>
        <v>0.28668332738307745</v>
      </c>
      <c r="AH148" s="13">
        <f t="shared" ref="AH148:AI148" si="12">AH141/AH139</f>
        <v>0.2816166883963494</v>
      </c>
      <c r="AI148" s="13">
        <f t="shared" si="12"/>
        <v>0.26455566905005107</v>
      </c>
      <c r="AJ148" s="12"/>
      <c r="AK148" s="12"/>
    </row>
    <row r="149" spans="1:37">
      <c r="A149" s="31" t="s">
        <v>114</v>
      </c>
      <c r="C149" s="13">
        <f>C145/C139</f>
        <v>0.19455535390199638</v>
      </c>
      <c r="D149" s="13">
        <f t="shared" ref="D149:W149" si="13">D145/D139</f>
        <v>0.15804670912951166</v>
      </c>
      <c r="E149" s="13">
        <f t="shared" si="13"/>
        <v>0.1583940369303744</v>
      </c>
      <c r="F149" s="13">
        <f t="shared" si="13"/>
        <v>0.15830945558739251</v>
      </c>
      <c r="G149" s="13">
        <f t="shared" si="13"/>
        <v>0.1552892561983471</v>
      </c>
      <c r="H149" s="13">
        <f t="shared" si="13"/>
        <v>0.201574569221628</v>
      </c>
      <c r="I149" s="13">
        <f t="shared" si="13"/>
        <v>0.21383515559293526</v>
      </c>
      <c r="J149" s="13">
        <f t="shared" si="13"/>
        <v>0.21829319225950164</v>
      </c>
      <c r="K149" s="13">
        <f t="shared" si="13"/>
        <v>0.17232827295956712</v>
      </c>
      <c r="L149" s="13">
        <f t="shared" si="13"/>
        <v>0.13430382718948108</v>
      </c>
      <c r="M149" s="13">
        <f t="shared" si="13"/>
        <v>0.14256587202007528</v>
      </c>
      <c r="N149" s="13">
        <f t="shared" si="13"/>
        <v>0.15851105079488173</v>
      </c>
      <c r="O149" s="13">
        <f t="shared" si="13"/>
        <v>0.16190476190476191</v>
      </c>
      <c r="P149" s="13">
        <f t="shared" si="13"/>
        <v>0.12584812108559498</v>
      </c>
      <c r="Q149" s="13">
        <f t="shared" si="13"/>
        <v>0.1733166338641379</v>
      </c>
      <c r="R149" s="13">
        <f t="shared" si="13"/>
        <v>0.15761702127659574</v>
      </c>
      <c r="S149" s="13">
        <f t="shared" si="13"/>
        <v>0.150571791613723</v>
      </c>
      <c r="T149" s="13">
        <f t="shared" si="13"/>
        <v>0.19328703703703701</v>
      </c>
      <c r="U149" s="13">
        <f t="shared" si="13"/>
        <v>0.16529411764705881</v>
      </c>
      <c r="V149" s="13">
        <f t="shared" si="13"/>
        <v>0.11873015873015874</v>
      </c>
      <c r="W149" s="13">
        <f t="shared" si="13"/>
        <v>0.12279670975323151</v>
      </c>
      <c r="X149" s="13">
        <f t="shared" ref="X149:Y149" si="14">X145/X139</f>
        <v>0.15351583467525495</v>
      </c>
      <c r="Y149" s="13">
        <f t="shared" si="14"/>
        <v>0.16275586620069896</v>
      </c>
      <c r="Z149" s="13">
        <f t="shared" ref="Z149:AA149" si="15">Z145/Z139</f>
        <v>0.14823209428830461</v>
      </c>
      <c r="AA149" s="13">
        <f t="shared" si="15"/>
        <v>0.16493916178458765</v>
      </c>
      <c r="AB149" s="13">
        <f t="shared" ref="AB149:AC149" si="16">AB145/AB139</f>
        <v>0.19805743243243243</v>
      </c>
      <c r="AC149" s="13">
        <f t="shared" si="16"/>
        <v>0.19444444444444442</v>
      </c>
      <c r="AD149" s="13">
        <f t="shared" ref="AD149:AE149" si="17">AD145/AD139</f>
        <v>0.17189360857483127</v>
      </c>
      <c r="AE149" s="13">
        <f t="shared" si="17"/>
        <v>0.17244157937147461</v>
      </c>
      <c r="AF149" s="13">
        <f t="shared" ref="AF149:AG149" si="18">AF145/AF139</f>
        <v>0.16353591160220995</v>
      </c>
      <c r="AG149" s="13">
        <f t="shared" si="18"/>
        <v>0.1549446626204927</v>
      </c>
      <c r="AH149" s="13">
        <f t="shared" ref="AH149:AI149" si="19">AH145/AH139</f>
        <v>0.1730769230769231</v>
      </c>
      <c r="AI149" s="13">
        <f t="shared" si="19"/>
        <v>0.16479400749063672</v>
      </c>
      <c r="AJ149" s="12"/>
      <c r="AK149" s="12"/>
    </row>
    <row r="150" spans="1:37">
      <c r="AJ150" s="12"/>
      <c r="AK150" s="12"/>
    </row>
    <row r="151" spans="1:37">
      <c r="AJ151" s="12"/>
      <c r="AK151" s="12"/>
    </row>
    <row r="152" spans="1:37">
      <c r="AJ152" s="12"/>
      <c r="AK152" s="12"/>
    </row>
    <row r="153" spans="1:37">
      <c r="A153" s="33" t="s">
        <v>115</v>
      </c>
      <c r="AJ153" s="12"/>
      <c r="AK153" s="12"/>
    </row>
    <row r="154" spans="1:37"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</row>
    <row r="155" spans="1:37">
      <c r="A155" t="s">
        <v>116</v>
      </c>
      <c r="C155" s="12">
        <f>'Output LC'!C155/'Output LC'!$B$8</f>
        <v>107.61814718798043</v>
      </c>
      <c r="D155" s="12">
        <f>'Output LC'!D155/'Output LC'!$B$8</f>
        <v>114.99125981292828</v>
      </c>
      <c r="E155" s="12">
        <f>'Output LC'!E155/'Output LC'!$B$8</f>
        <v>115.293996887595</v>
      </c>
      <c r="F155" s="12">
        <f>'Output LC'!F155/'Output LC'!$B$8</f>
        <v>122.69640664880093</v>
      </c>
      <c r="G155" s="12">
        <f>'Output LC'!G155/'Output LC'!$B$8</f>
        <v>118.16511624088595</v>
      </c>
      <c r="H155" s="12">
        <f>'Output LC'!H155/'Output LC'!$B$8</f>
        <v>131.48554752622221</v>
      </c>
      <c r="I155" s="12">
        <f>'Output LC'!I155/'Output LC'!$B$8</f>
        <v>139.33718004338519</v>
      </c>
      <c r="J155" s="12">
        <f>'Output LC'!J155/'Output LC'!$B$8</f>
        <v>140.29421982781548</v>
      </c>
      <c r="K155" s="12">
        <f>'Output LC'!K155/'Output LC'!$B$8</f>
        <v>129.94256501663045</v>
      </c>
      <c r="L155" s="12">
        <f>'Output LC'!L155/'Output LC'!$B$8</f>
        <v>124.77650332312396</v>
      </c>
      <c r="M155" s="12">
        <f>'Output LC'!M155/'Output LC'!$B$8</f>
        <v>124.53236052097337</v>
      </c>
      <c r="N155" s="12">
        <f>'Output LC'!N155/'Output LC'!$B$8</f>
        <v>125.92885734927474</v>
      </c>
      <c r="O155" s="12">
        <f>'Output LC'!O155/'Output LC'!$B$8</f>
        <v>138.42896881938498</v>
      </c>
      <c r="P155" s="12">
        <f>'Output LC'!P155/'Output LC'!$B$8</f>
        <v>149.68883485457025</v>
      </c>
      <c r="Q155" s="12">
        <f>'Output LC'!Q155/'Output LC'!$B$8</f>
        <v>163.74169454635825</v>
      </c>
      <c r="R155" s="12">
        <f>'Output LC'!R155/'Output LC'!$B$8</f>
        <v>172.12067551616653</v>
      </c>
      <c r="S155" s="12">
        <f>'Output LC'!S155/1</f>
        <v>157.4</v>
      </c>
      <c r="T155" s="12">
        <f>'Output LC'!T155/1</f>
        <v>172.8</v>
      </c>
      <c r="U155" s="12">
        <f>'Output LC'!U155/1</f>
        <v>170</v>
      </c>
      <c r="V155" s="12">
        <f>'Output LC'!V155/1</f>
        <v>157.5</v>
      </c>
      <c r="W155" s="12">
        <f>'Output LC'!W155/1</f>
        <v>170.2</v>
      </c>
      <c r="X155" s="12">
        <f>'Output LC'!X155/1</f>
        <v>186.3</v>
      </c>
      <c r="Y155" s="12">
        <f>'Output LC'!Y155/1</f>
        <v>200.3</v>
      </c>
      <c r="Z155" s="12">
        <f>'Output LC'!Z155/1</f>
        <v>220.6</v>
      </c>
      <c r="AA155" s="12">
        <f>'Output LC'!AA155/1</f>
        <v>221.9</v>
      </c>
      <c r="AB155" s="12">
        <f>'Output LC'!AB155/1</f>
        <v>236.8</v>
      </c>
      <c r="AC155" s="12">
        <f>'Output LC'!AC155/1</f>
        <v>237.6</v>
      </c>
      <c r="AD155" s="12">
        <f>'Output LC'!AD155/1</f>
        <v>251.9</v>
      </c>
      <c r="AE155" s="12">
        <f>'Output LC'!AE155/1</f>
        <v>248.2</v>
      </c>
      <c r="AF155" s="12">
        <f>'Output LC'!AF155/1</f>
        <v>271.5</v>
      </c>
      <c r="AG155" s="12">
        <f>'Output LC'!AG155/1</f>
        <v>280.10000000000002</v>
      </c>
      <c r="AH155" s="12">
        <f>'Output LC'!AH155/1</f>
        <v>306.8</v>
      </c>
      <c r="AI155" s="12">
        <f>'Output LC'!AI155/1</f>
        <v>293.7</v>
      </c>
      <c r="AJ155" s="12"/>
      <c r="AK155" s="12"/>
    </row>
    <row r="156" spans="1:37"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</row>
    <row r="157" spans="1:37"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</row>
    <row r="158" spans="1:37">
      <c r="A158" s="33" t="s">
        <v>117</v>
      </c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</row>
    <row r="159" spans="1:37">
      <c r="A159" t="s">
        <v>118</v>
      </c>
      <c r="C159" s="12">
        <f>'Output LC'!C159/'Output LC'!$B$8</f>
        <v>24.443577351317153</v>
      </c>
      <c r="D159" s="12">
        <f>'Output LC'!D159/'Output LC'!$B$8</f>
        <v>24.961160091876405</v>
      </c>
      <c r="E159" s="12">
        <f>'Output LC'!E159/'Output LC'!$B$8</f>
        <v>26.865473948651015</v>
      </c>
      <c r="F159" s="12">
        <f>'Output LC'!F159/'Output LC'!$B$8</f>
        <v>35.088203525082911</v>
      </c>
      <c r="G159" s="12">
        <f>'Output LC'!G159/'Output LC'!$B$8</f>
        <v>25.73265134667227</v>
      </c>
      <c r="H159" s="12">
        <f>'Output LC'!H159/'Output LC'!$B$8</f>
        <v>29.316667682242944</v>
      </c>
      <c r="I159" s="12">
        <f>'Output LC'!I159/'Output LC'!$B$8</f>
        <v>33.095998259534085</v>
      </c>
      <c r="J159" s="12">
        <f>'Output LC'!J159/'Output LC'!$B$8</f>
        <v>33.340141061684676</v>
      </c>
      <c r="K159" s="12">
        <f>'Output LC'!K159/'Output LC'!$B$8</f>
        <v>29.082290592178378</v>
      </c>
      <c r="L159" s="12">
        <f>'Output LC'!L159/'Output LC'!$B$8</f>
        <v>33.301078213340588</v>
      </c>
      <c r="M159" s="12">
        <f>'Output LC'!M159/'Output LC'!$B$8</f>
        <v>30.72293022263035</v>
      </c>
      <c r="N159" s="12">
        <f>'Output LC'!N159/'Output LC'!$B$8</f>
        <v>30.429958860049641</v>
      </c>
      <c r="O159" s="12">
        <f>'Output LC'!O159/'Output LC'!$B$8</f>
        <v>37.588225819104956</v>
      </c>
      <c r="P159" s="12">
        <f>'Output LC'!P159/'Output LC'!$B$8</f>
        <v>22.119337874843527</v>
      </c>
      <c r="Q159" s="12">
        <f>'Output LC'!Q159/'Output LC'!$B$8</f>
        <v>34.433900815319333</v>
      </c>
      <c r="R159" s="12">
        <f>'Output LC'!R159/'Output LC'!$B$8</f>
        <v>44.824618474848471</v>
      </c>
      <c r="S159" s="12">
        <f>'Output LC'!S159/1</f>
        <v>38.9</v>
      </c>
      <c r="T159" s="12">
        <f>'Output LC'!T159/1</f>
        <v>50.3</v>
      </c>
      <c r="U159" s="12">
        <f>'Output LC'!U159/1</f>
        <v>42.7</v>
      </c>
      <c r="V159" s="12">
        <f>'Output LC'!V159/1</f>
        <v>40.200000000000003</v>
      </c>
      <c r="W159" s="12">
        <f>'Output LC'!W159/1</f>
        <v>56.5</v>
      </c>
      <c r="X159" s="12">
        <f>'Output LC'!X159/1</f>
        <v>61.6</v>
      </c>
      <c r="Y159" s="12">
        <f>'Output LC'!Y159/1</f>
        <v>61.9</v>
      </c>
      <c r="Z159" s="12">
        <f>'Output LC'!Z159/1</f>
        <v>70.7</v>
      </c>
      <c r="AA159" s="12">
        <f>'Output LC'!AA159/1</f>
        <v>67.2</v>
      </c>
      <c r="AB159" s="12">
        <f>'Output LC'!AB159/1</f>
        <v>69.5</v>
      </c>
      <c r="AC159" s="12">
        <f>'Output LC'!AC159/1</f>
        <v>63.3</v>
      </c>
      <c r="AD159" s="12">
        <f>'Output LC'!AD159/1</f>
        <v>67</v>
      </c>
      <c r="AE159" s="12">
        <f>'Output LC'!AE159/1</f>
        <v>65.5</v>
      </c>
      <c r="AF159" s="12">
        <f>'Output LC'!AF159/1</f>
        <v>78.400000000000006</v>
      </c>
      <c r="AG159" s="12">
        <f>'Output LC'!AG159/1</f>
        <v>68.3</v>
      </c>
      <c r="AH159" s="12">
        <f>'Output LC'!AH159/1</f>
        <v>91.3</v>
      </c>
      <c r="AI159" s="12">
        <f>'Output LC'!AI159/1</f>
        <v>79.7</v>
      </c>
      <c r="AJ159" s="12"/>
      <c r="AK159" s="12"/>
    </row>
    <row r="160" spans="1:37">
      <c r="A160" t="s">
        <v>119</v>
      </c>
      <c r="C160" s="12">
        <f>'Output LC'!C160/'Output LC'!$B$8</f>
        <v>83.174569836663267</v>
      </c>
      <c r="D160" s="12">
        <f>'Output LC'!D160/'Output LC'!$B$8</f>
        <v>90.030099721051869</v>
      </c>
      <c r="E160" s="12">
        <f>'Output LC'!E160/'Output LC'!$B$8</f>
        <v>88.428522938943985</v>
      </c>
      <c r="F160" s="12">
        <f>'Output LC'!F160/'Output LC'!$B$8</f>
        <v>87.608203123717999</v>
      </c>
      <c r="G160" s="12">
        <f>'Output LC'!G160/'Output LC'!$B$8</f>
        <v>92.422699182127658</v>
      </c>
      <c r="H160" s="12">
        <f>'Output LC'!H160/'Output LC'!$B$8</f>
        <v>102.16887984397924</v>
      </c>
      <c r="I160" s="12">
        <f>'Output LC'!I160/'Output LC'!$B$8</f>
        <v>106.24118178385109</v>
      </c>
      <c r="J160" s="12">
        <f>'Output LC'!J160/'Output LC'!$B$8</f>
        <v>106.95407876613082</v>
      </c>
      <c r="K160" s="12">
        <f>'Output LC'!K160/'Output LC'!$B$8</f>
        <v>100.86027442445207</v>
      </c>
      <c r="L160" s="12">
        <f>'Output LC'!L160/'Output LC'!$B$8</f>
        <v>91.475425109783359</v>
      </c>
      <c r="M160" s="12">
        <f>'Output LC'!M160/'Output LC'!$B$8</f>
        <v>93.809430298343017</v>
      </c>
      <c r="N160" s="12">
        <f>'Output LC'!N160/'Output LC'!$B$8</f>
        <v>95.498898489225098</v>
      </c>
      <c r="O160" s="12">
        <f>'Output LC'!O160/'Output LC'!$B$8</f>
        <v>100.85050871236605</v>
      </c>
      <c r="P160" s="12">
        <f>'Output LC'!P160/'Output LC'!$B$8</f>
        <v>127.57926269181272</v>
      </c>
      <c r="Q160" s="12">
        <f>'Output LC'!Q160/'Output LC'!$B$8</f>
        <v>129.30779373103891</v>
      </c>
      <c r="R160" s="12">
        <f>'Output LC'!R160/'Output LC'!$B$8</f>
        <v>127.29605704131805</v>
      </c>
      <c r="S160" s="12">
        <f>'Output LC'!S160/1</f>
        <v>118.5</v>
      </c>
      <c r="T160" s="12">
        <f>'Output LC'!T160/1</f>
        <v>122.5</v>
      </c>
      <c r="U160" s="12">
        <f>'Output LC'!U160/1</f>
        <v>127.19999999999999</v>
      </c>
      <c r="V160" s="12">
        <f>'Output LC'!V160/1</f>
        <v>117.39999999999999</v>
      </c>
      <c r="W160" s="12">
        <f>'Output LC'!W160/1</f>
        <v>113.7</v>
      </c>
      <c r="X160" s="12">
        <f>'Output LC'!X160/1</f>
        <v>124.7</v>
      </c>
      <c r="Y160" s="12">
        <f>'Output LC'!Y160/1</f>
        <v>138.4</v>
      </c>
      <c r="Z160" s="12">
        <f>'Output LC'!Z160/1</f>
        <v>149.9</v>
      </c>
      <c r="AA160" s="12">
        <f>'Output LC'!AA160/1</f>
        <v>154.69999999999999</v>
      </c>
      <c r="AB160" s="12">
        <f>'Output LC'!AB160/1</f>
        <v>167.4</v>
      </c>
      <c r="AC160" s="12">
        <f>'Output LC'!AC160/1</f>
        <v>174.2</v>
      </c>
      <c r="AD160" s="12">
        <f>'Output LC'!AD160/1</f>
        <v>184.9</v>
      </c>
      <c r="AE160" s="12">
        <f>'Output LC'!AE160/1</f>
        <v>182.7</v>
      </c>
      <c r="AF160" s="12">
        <f>'Output LC'!AF160/1</f>
        <v>193.1</v>
      </c>
      <c r="AG160" s="12">
        <f>'Output LC'!AG160/1</f>
        <v>211.8</v>
      </c>
      <c r="AH160" s="12">
        <f>'Output LC'!AH160/1</f>
        <v>215.5</v>
      </c>
      <c r="AI160" s="12">
        <f>'Output LC'!AI160/1</f>
        <v>213.9</v>
      </c>
      <c r="AJ160" s="12"/>
      <c r="AK160" s="12"/>
    </row>
    <row r="161" spans="1:37">
      <c r="A161" t="s">
        <v>120</v>
      </c>
      <c r="C161" s="12">
        <f>'Output LC'!C161/'Output LC'!$B$8</f>
        <v>0</v>
      </c>
      <c r="D161" s="12">
        <f>'Output LC'!D161/'Output LC'!$B$8</f>
        <v>0</v>
      </c>
      <c r="E161" s="12">
        <f>'Output LC'!E161/'Output LC'!$B$8</f>
        <v>0</v>
      </c>
      <c r="F161" s="12">
        <f>'Output LC'!F161/'Output LC'!$B$8</f>
        <v>0</v>
      </c>
      <c r="G161" s="12">
        <f>'Output LC'!G161/'Output LC'!$B$8</f>
        <v>0</v>
      </c>
      <c r="H161" s="12">
        <f>'Output LC'!H161/'Output LC'!$B$8</f>
        <v>0</v>
      </c>
      <c r="I161" s="12">
        <f>'Output LC'!I161/'Output LC'!$B$8</f>
        <v>0</v>
      </c>
      <c r="J161" s="12">
        <f>'Output LC'!J161/'Output LC'!$B$8</f>
        <v>0</v>
      </c>
      <c r="K161" s="12">
        <f>'Output LC'!K161/'Output LC'!$B$8</f>
        <v>0</v>
      </c>
      <c r="L161" s="12">
        <f>'Output LC'!L161/'Output LC'!$B$8</f>
        <v>0</v>
      </c>
      <c r="M161" s="12">
        <f>'Output LC'!M161/'Output LC'!$B$8</f>
        <v>0</v>
      </c>
      <c r="N161" s="12">
        <f>'Output LC'!N161/'Output LC'!$B$8</f>
        <v>0</v>
      </c>
      <c r="O161" s="12">
        <f>'Output LC'!O161/'Output LC'!$B$8</f>
        <v>0</v>
      </c>
      <c r="P161" s="12">
        <f>'Output LC'!P161/'Output LC'!$B$8</f>
        <v>0</v>
      </c>
      <c r="Q161" s="12">
        <f>'Output LC'!Q161/'Output LC'!$B$8</f>
        <v>0</v>
      </c>
      <c r="R161" s="12">
        <f>'Output LC'!R161/'Output LC'!$B$8</f>
        <v>0</v>
      </c>
      <c r="S161" s="12">
        <f>'Output LC'!S161/1</f>
        <v>0</v>
      </c>
      <c r="T161" s="12">
        <f>'Output LC'!T161/1</f>
        <v>0</v>
      </c>
      <c r="U161" s="12">
        <f>'Output LC'!U161/1</f>
        <v>0</v>
      </c>
      <c r="V161" s="12">
        <f>'Output LC'!V161/1</f>
        <v>0</v>
      </c>
      <c r="W161" s="12">
        <f>'Output LC'!W161/1</f>
        <v>0</v>
      </c>
      <c r="X161" s="12">
        <f>'Output LC'!X161/1</f>
        <v>0</v>
      </c>
      <c r="Y161" s="12">
        <f>'Output LC'!Y161/1</f>
        <v>0</v>
      </c>
      <c r="Z161" s="12">
        <f>'Output LC'!Z161/1</f>
        <v>0</v>
      </c>
      <c r="AA161" s="12">
        <f>'Output LC'!AA161/1</f>
        <v>0</v>
      </c>
      <c r="AB161" s="12">
        <f>'Output LC'!AB161/1</f>
        <v>0</v>
      </c>
      <c r="AC161" s="12">
        <f>'Output LC'!AC161/1</f>
        <v>0</v>
      </c>
      <c r="AD161" s="12">
        <f>'Output LC'!AD161/1</f>
        <v>0</v>
      </c>
      <c r="AE161" s="12">
        <f>'Output LC'!AE161/1</f>
        <v>0</v>
      </c>
      <c r="AF161" s="12">
        <f>'Output LC'!AF161/1</f>
        <v>0</v>
      </c>
      <c r="AG161" s="12">
        <f>'Output LC'!AG161/1</f>
        <v>0</v>
      </c>
      <c r="AH161" s="12">
        <f>'Output LC'!AH161/1</f>
        <v>0</v>
      </c>
      <c r="AI161" s="12">
        <f>'Output LC'!AI161/1</f>
        <v>0</v>
      </c>
      <c r="AJ161" s="12"/>
      <c r="AK161" s="12"/>
    </row>
    <row r="162" spans="1:37">
      <c r="A162" s="28" t="s">
        <v>121</v>
      </c>
      <c r="C162" s="12">
        <f>'Output LC'!C162/'Output LC'!$B$8</f>
        <v>107.61814718798043</v>
      </c>
      <c r="D162" s="12">
        <f>'Output LC'!D162/'Output LC'!$B$8</f>
        <v>114.99125981292828</v>
      </c>
      <c r="E162" s="12">
        <f>'Output LC'!E162/'Output LC'!$B$8</f>
        <v>115.293996887595</v>
      </c>
      <c r="F162" s="12">
        <f>'Output LC'!F162/'Output LC'!$B$8</f>
        <v>122.6964066488009</v>
      </c>
      <c r="G162" s="12">
        <f>'Output LC'!G162/'Output LC'!$B$8</f>
        <v>118.15535052879994</v>
      </c>
      <c r="H162" s="12">
        <f>'Output LC'!H162/'Output LC'!$B$8</f>
        <v>131.48554752622221</v>
      </c>
      <c r="I162" s="12">
        <f>'Output LC'!I162/'Output LC'!$B$8</f>
        <v>139.33718004338516</v>
      </c>
      <c r="J162" s="12">
        <f>'Output LC'!J162/'Output LC'!$B$8</f>
        <v>140.29421982781548</v>
      </c>
      <c r="K162" s="12">
        <f>'Output LC'!K162/'Output LC'!$B$8</f>
        <v>129.94256501663045</v>
      </c>
      <c r="L162" s="12">
        <f>'Output LC'!L162/'Output LC'!$B$8</f>
        <v>124.77650332312393</v>
      </c>
      <c r="M162" s="12">
        <f>'Output LC'!M162/'Output LC'!$B$8</f>
        <v>124.53236052097337</v>
      </c>
      <c r="N162" s="12">
        <f>'Output LC'!N162/'Output LC'!$B$8</f>
        <v>125.92885734927474</v>
      </c>
      <c r="O162" s="12">
        <f>'Output LC'!O162/'Output LC'!$B$8</f>
        <v>138.438734531471</v>
      </c>
      <c r="P162" s="12">
        <f>'Output LC'!P162/'Output LC'!$B$8</f>
        <v>149.69860056665624</v>
      </c>
      <c r="Q162" s="12">
        <f>'Output LC'!Q162/'Output LC'!$B$8</f>
        <v>163.74169454635822</v>
      </c>
      <c r="R162" s="12">
        <f>'Output LC'!R162/'Output LC'!$B$8</f>
        <v>172.12067551616653</v>
      </c>
      <c r="S162" s="12">
        <f>'Output LC'!S162/1</f>
        <v>157.4</v>
      </c>
      <c r="T162" s="12">
        <f>'Output LC'!T162/1</f>
        <v>172.8</v>
      </c>
      <c r="U162" s="12">
        <f>'Output LC'!U162/1</f>
        <v>169.89999999999998</v>
      </c>
      <c r="V162" s="12">
        <f>'Output LC'!V162/1</f>
        <v>157.6</v>
      </c>
      <c r="W162" s="12">
        <f>'Output LC'!W162/1</f>
        <v>170.2</v>
      </c>
      <c r="X162" s="12">
        <f>'Output LC'!X162/1</f>
        <v>186.3</v>
      </c>
      <c r="Y162" s="12">
        <f>'Output LC'!Y162/1</f>
        <v>200.3</v>
      </c>
      <c r="Z162" s="12">
        <f>'Output LC'!Z162/1</f>
        <v>220.60000000000002</v>
      </c>
      <c r="AA162" s="12">
        <f>'Output LC'!AA162/1</f>
        <v>221.89999999999998</v>
      </c>
      <c r="AB162" s="12">
        <f>'Output LC'!AB162/1</f>
        <v>236.9</v>
      </c>
      <c r="AC162" s="12">
        <f>'Output LC'!AC162/1</f>
        <v>237.5</v>
      </c>
      <c r="AD162" s="12">
        <f>'Output LC'!AD162/1</f>
        <v>251.9</v>
      </c>
      <c r="AE162" s="12">
        <f>'Output LC'!AE162/1</f>
        <v>248.2</v>
      </c>
      <c r="AF162" s="12">
        <f>'Output LC'!AF162/1</f>
        <v>271.5</v>
      </c>
      <c r="AG162" s="12">
        <f>'Output LC'!AG162/1</f>
        <v>280.10000000000002</v>
      </c>
      <c r="AH162" s="12">
        <f>'Output LC'!AH162/1</f>
        <v>306.8</v>
      </c>
      <c r="AI162" s="12">
        <f>'Output LC'!AI162/1</f>
        <v>293.60000000000002</v>
      </c>
      <c r="AJ162" s="12"/>
      <c r="AK162" s="12"/>
    </row>
    <row r="163" spans="1:37"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</row>
    <row r="164" spans="1:37">
      <c r="A164" s="33" t="s">
        <v>122</v>
      </c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</row>
    <row r="165" spans="1:37">
      <c r="A165" t="s">
        <v>123</v>
      </c>
      <c r="C165" s="12">
        <f>'Output LC'!C165/'Output LC'!$B$8</f>
        <v>0</v>
      </c>
      <c r="D165" s="12">
        <f>'Output LC'!D165/'Output LC'!$B$8</f>
        <v>0</v>
      </c>
      <c r="E165" s="12">
        <f>'Output LC'!E165/'Output LC'!$B$8</f>
        <v>0</v>
      </c>
      <c r="F165" s="12">
        <f>'Output LC'!F165/'Output LC'!$B$8</f>
        <v>0</v>
      </c>
      <c r="G165" s="12">
        <f>'Output LC'!G165/'Output LC'!$B$8</f>
        <v>0</v>
      </c>
      <c r="H165" s="12">
        <f>'Output LC'!H165/'Output LC'!$B$8</f>
        <v>0</v>
      </c>
      <c r="I165" s="12">
        <f>'Output LC'!I165/'Output LC'!$B$8</f>
        <v>0</v>
      </c>
      <c r="J165" s="12">
        <f>'Output LC'!J165/'Output LC'!$B$8</f>
        <v>0</v>
      </c>
      <c r="K165" s="12">
        <f>'Output LC'!K165/'Output LC'!$B$8</f>
        <v>0</v>
      </c>
      <c r="L165" s="12">
        <f>'Output LC'!L165/'Output LC'!$B$8</f>
        <v>0</v>
      </c>
      <c r="M165" s="12">
        <f>'Output LC'!M165/'Output LC'!$B$8</f>
        <v>0</v>
      </c>
      <c r="N165" s="12">
        <f>'Output LC'!N165/'Output LC'!$B$8</f>
        <v>0</v>
      </c>
      <c r="O165" s="12">
        <f>'Output LC'!O165/'Output LC'!$B$8</f>
        <v>0</v>
      </c>
      <c r="P165" s="12">
        <f>'Output LC'!P165/'Output LC'!$B$8</f>
        <v>0</v>
      </c>
      <c r="Q165" s="12">
        <f>'Output LC'!Q165/'Output LC'!$B$8</f>
        <v>0</v>
      </c>
      <c r="R165" s="12">
        <f>'Output LC'!R165/'Output LC'!$B$8</f>
        <v>0</v>
      </c>
      <c r="S165" s="12">
        <f>'Output LC'!S165/1</f>
        <v>0</v>
      </c>
      <c r="T165" s="12">
        <f>'Output LC'!T165/1</f>
        <v>0</v>
      </c>
      <c r="U165" s="12">
        <f>'Output LC'!U165/1</f>
        <v>0</v>
      </c>
      <c r="V165" s="12">
        <f>'Output LC'!V165/1</f>
        <v>0</v>
      </c>
      <c r="W165" s="12">
        <f>'Output LC'!W165/1</f>
        <v>0</v>
      </c>
      <c r="X165" s="12">
        <f>'Output LC'!X165/1</f>
        <v>0</v>
      </c>
      <c r="Y165" s="12">
        <f>'Output LC'!Y165/1</f>
        <v>0</v>
      </c>
      <c r="Z165" s="12">
        <f>'Output LC'!Z165/1</f>
        <v>0</v>
      </c>
      <c r="AA165" s="12">
        <f>'Output LC'!AA165/1</f>
        <v>0</v>
      </c>
      <c r="AB165" s="12">
        <f>'Output LC'!AB165/1</f>
        <v>0</v>
      </c>
      <c r="AC165" s="12">
        <f>'Output LC'!AC165/1</f>
        <v>0</v>
      </c>
      <c r="AD165" s="12">
        <f>'Output LC'!AD165/1</f>
        <v>0</v>
      </c>
      <c r="AE165" s="12">
        <f>'Output LC'!AE165/1</f>
        <v>0</v>
      </c>
      <c r="AF165" s="12">
        <f>'Output LC'!AF165/1</f>
        <v>0</v>
      </c>
      <c r="AG165" s="12">
        <f>'Output LC'!AG165/1</f>
        <v>0</v>
      </c>
      <c r="AH165" s="12">
        <f>'Output LC'!AH165/1</f>
        <v>0</v>
      </c>
      <c r="AI165" s="12">
        <f>'Output LC'!AI165/1</f>
        <v>0</v>
      </c>
      <c r="AJ165" s="12"/>
      <c r="AK165" s="12"/>
    </row>
    <row r="166" spans="1:37">
      <c r="A166" t="s">
        <v>124</v>
      </c>
      <c r="C166" s="12">
        <f>'Output LC'!C166/'Output LC'!$B$8</f>
        <v>0</v>
      </c>
      <c r="D166" s="12">
        <f>'Output LC'!D166/'Output LC'!$B$8</f>
        <v>0</v>
      </c>
      <c r="E166" s="12">
        <f>'Output LC'!E166/'Output LC'!$B$8</f>
        <v>0</v>
      </c>
      <c r="F166" s="12">
        <f>'Output LC'!F166/'Output LC'!$B$8</f>
        <v>0</v>
      </c>
      <c r="G166" s="12">
        <f>'Output LC'!G166/'Output LC'!$B$8</f>
        <v>0</v>
      </c>
      <c r="H166" s="12">
        <f>'Output LC'!H166/'Output LC'!$B$8</f>
        <v>0</v>
      </c>
      <c r="I166" s="12">
        <f>'Output LC'!I166/'Output LC'!$B$8</f>
        <v>0</v>
      </c>
      <c r="J166" s="12">
        <f>'Output LC'!J166/'Output LC'!$B$8</f>
        <v>0</v>
      </c>
      <c r="K166" s="12">
        <f>'Output LC'!K166/'Output LC'!$B$8</f>
        <v>0</v>
      </c>
      <c r="L166" s="12">
        <f>'Output LC'!L166/'Output LC'!$B$8</f>
        <v>0</v>
      </c>
      <c r="M166" s="12">
        <f>'Output LC'!M166/'Output LC'!$B$8</f>
        <v>0</v>
      </c>
      <c r="N166" s="12">
        <f>'Output LC'!N166/'Output LC'!$B$8</f>
        <v>0</v>
      </c>
      <c r="O166" s="12">
        <f>'Output LC'!O166/'Output LC'!$B$8</f>
        <v>0</v>
      </c>
      <c r="P166" s="12">
        <f>'Output LC'!P166/'Output LC'!$B$8</f>
        <v>0</v>
      </c>
      <c r="Q166" s="12">
        <f>'Output LC'!Q166/'Output LC'!$B$8</f>
        <v>0</v>
      </c>
      <c r="R166" s="12">
        <f>'Output LC'!R166/'Output LC'!$B$8</f>
        <v>0</v>
      </c>
      <c r="S166" s="12">
        <f>'Output LC'!S166/1</f>
        <v>0</v>
      </c>
      <c r="T166" s="12">
        <f>'Output LC'!T166/1</f>
        <v>0</v>
      </c>
      <c r="U166" s="12">
        <f>'Output LC'!U166/1</f>
        <v>0</v>
      </c>
      <c r="V166" s="12">
        <f>'Output LC'!V166/1</f>
        <v>0</v>
      </c>
      <c r="W166" s="12">
        <f>'Output LC'!W166/1</f>
        <v>0</v>
      </c>
      <c r="X166" s="12">
        <f>'Output LC'!X166/1</f>
        <v>0</v>
      </c>
      <c r="Y166" s="12">
        <f>'Output LC'!Y166/1</f>
        <v>0</v>
      </c>
      <c r="Z166" s="12">
        <f>'Output LC'!Z166/1</f>
        <v>0</v>
      </c>
      <c r="AA166" s="12">
        <f>'Output LC'!AA166/1</f>
        <v>0</v>
      </c>
      <c r="AB166" s="12">
        <f>'Output LC'!AB166/1</f>
        <v>0</v>
      </c>
      <c r="AC166" s="12">
        <f>'Output LC'!AC166/1</f>
        <v>0</v>
      </c>
      <c r="AD166" s="12">
        <f>'Output LC'!AD166/1</f>
        <v>0</v>
      </c>
      <c r="AE166" s="12">
        <f>'Output LC'!AE166/1</f>
        <v>0</v>
      </c>
      <c r="AF166" s="12">
        <f>'Output LC'!AF166/1</f>
        <v>0</v>
      </c>
      <c r="AG166" s="12">
        <f>'Output LC'!AG166/1</f>
        <v>0</v>
      </c>
      <c r="AH166" s="12">
        <f>'Output LC'!AH166/1</f>
        <v>0</v>
      </c>
      <c r="AI166" s="12">
        <f>'Output LC'!AI166/1</f>
        <v>0</v>
      </c>
      <c r="AJ166" s="12"/>
      <c r="AK166" s="12"/>
    </row>
    <row r="167" spans="1:37">
      <c r="A167" t="s">
        <v>119</v>
      </c>
      <c r="C167" s="12">
        <f>'Output LC'!C167/'Output LC'!$B$8</f>
        <v>0</v>
      </c>
      <c r="D167" s="12">
        <f>'Output LC'!D167/'Output LC'!$B$8</f>
        <v>0</v>
      </c>
      <c r="E167" s="12">
        <f>'Output LC'!E167/'Output LC'!$B$8</f>
        <v>0</v>
      </c>
      <c r="F167" s="12">
        <f>'Output LC'!F167/'Output LC'!$B$8</f>
        <v>0</v>
      </c>
      <c r="G167" s="12">
        <f>'Output LC'!G167/'Output LC'!$B$8</f>
        <v>0</v>
      </c>
      <c r="H167" s="12">
        <f>'Output LC'!H167/'Output LC'!$B$8</f>
        <v>0</v>
      </c>
      <c r="I167" s="12">
        <f>'Output LC'!I167/'Output LC'!$B$8</f>
        <v>0</v>
      </c>
      <c r="J167" s="12">
        <f>'Output LC'!J167/'Output LC'!$B$8</f>
        <v>0</v>
      </c>
      <c r="K167" s="12">
        <f>'Output LC'!K167/'Output LC'!$B$8</f>
        <v>0</v>
      </c>
      <c r="L167" s="12">
        <f>'Output LC'!L167/'Output LC'!$B$8</f>
        <v>0</v>
      </c>
      <c r="M167" s="12">
        <f>'Output LC'!M167/'Output LC'!$B$8</f>
        <v>0</v>
      </c>
      <c r="N167" s="12">
        <f>'Output LC'!N167/'Output LC'!$B$8</f>
        <v>0</v>
      </c>
      <c r="O167" s="12">
        <f>'Output LC'!O167/'Output LC'!$B$8</f>
        <v>0</v>
      </c>
      <c r="P167" s="12">
        <f>'Output LC'!P167/'Output LC'!$B$8</f>
        <v>0</v>
      </c>
      <c r="Q167" s="12">
        <f>'Output LC'!Q167/'Output LC'!$B$8</f>
        <v>0</v>
      </c>
      <c r="R167" s="12">
        <f>'Output LC'!R167/'Output LC'!$B$8</f>
        <v>0</v>
      </c>
      <c r="S167" s="12">
        <f>'Output LC'!S167/1</f>
        <v>0</v>
      </c>
      <c r="T167" s="12">
        <f>'Output LC'!T167/1</f>
        <v>0</v>
      </c>
      <c r="U167" s="12">
        <f>'Output LC'!U167/1</f>
        <v>0</v>
      </c>
      <c r="V167" s="12">
        <f>'Output LC'!V167/1</f>
        <v>0</v>
      </c>
      <c r="W167" s="12">
        <f>'Output LC'!W167/1</f>
        <v>0</v>
      </c>
      <c r="X167" s="12">
        <f>'Output LC'!X167/1</f>
        <v>0</v>
      </c>
      <c r="Y167" s="12">
        <f>'Output LC'!Y167/1</f>
        <v>0</v>
      </c>
      <c r="Z167" s="12">
        <f>'Output LC'!Z167/1</f>
        <v>0</v>
      </c>
      <c r="AA167" s="12">
        <f>'Output LC'!AA167/1</f>
        <v>0</v>
      </c>
      <c r="AB167" s="12">
        <f>'Output LC'!AB167/1</f>
        <v>0</v>
      </c>
      <c r="AC167" s="12">
        <f>'Output LC'!AC167/1</f>
        <v>0</v>
      </c>
      <c r="AD167" s="12">
        <f>'Output LC'!AD167/1</f>
        <v>0</v>
      </c>
      <c r="AE167" s="12">
        <f>'Output LC'!AE167/1</f>
        <v>0</v>
      </c>
      <c r="AF167" s="12">
        <f>'Output LC'!AF167/1</f>
        <v>0</v>
      </c>
      <c r="AG167" s="12">
        <f>'Output LC'!AG167/1</f>
        <v>0</v>
      </c>
      <c r="AH167" s="12">
        <f>'Output LC'!AH167/1</f>
        <v>0</v>
      </c>
      <c r="AI167" s="12">
        <f>'Output LC'!AI167/1</f>
        <v>0</v>
      </c>
      <c r="AJ167" s="12"/>
      <c r="AK167" s="12"/>
    </row>
    <row r="168" spans="1:37">
      <c r="A168" t="s">
        <v>118</v>
      </c>
      <c r="C168" s="12">
        <f>'Output LC'!C168/'Output LC'!$B$8</f>
        <v>0</v>
      </c>
      <c r="D168" s="12">
        <f>'Output LC'!D168/'Output LC'!$B$8</f>
        <v>0</v>
      </c>
      <c r="E168" s="12">
        <f>'Output LC'!E168/'Output LC'!$B$8</f>
        <v>0</v>
      </c>
      <c r="F168" s="12">
        <f>'Output LC'!F168/'Output LC'!$B$8</f>
        <v>0</v>
      </c>
      <c r="G168" s="12">
        <f>'Output LC'!G168/'Output LC'!$B$8</f>
        <v>0</v>
      </c>
      <c r="H168" s="12">
        <f>'Output LC'!H168/'Output LC'!$B$8</f>
        <v>0</v>
      </c>
      <c r="I168" s="12">
        <f>'Output LC'!I168/'Output LC'!$B$8</f>
        <v>0</v>
      </c>
      <c r="J168" s="12">
        <f>'Output LC'!J168/'Output LC'!$B$8</f>
        <v>0</v>
      </c>
      <c r="K168" s="12">
        <f>'Output LC'!K168/'Output LC'!$B$8</f>
        <v>0</v>
      </c>
      <c r="L168" s="12">
        <f>'Output LC'!L168/'Output LC'!$B$8</f>
        <v>0</v>
      </c>
      <c r="M168" s="12">
        <f>'Output LC'!M168/'Output LC'!$B$8</f>
        <v>0</v>
      </c>
      <c r="N168" s="12">
        <f>'Output LC'!N168/'Output LC'!$B$8</f>
        <v>0</v>
      </c>
      <c r="O168" s="12">
        <f>'Output LC'!O168/'Output LC'!$B$8</f>
        <v>0</v>
      </c>
      <c r="P168" s="12">
        <f>'Output LC'!P168/'Output LC'!$B$8</f>
        <v>0</v>
      </c>
      <c r="Q168" s="12">
        <f>'Output LC'!Q168/'Output LC'!$B$8</f>
        <v>0</v>
      </c>
      <c r="R168" s="12">
        <f>'Output LC'!R168/'Output LC'!$B$8</f>
        <v>0</v>
      </c>
      <c r="S168" s="12">
        <f>'Output LC'!S168/1</f>
        <v>0</v>
      </c>
      <c r="T168" s="12">
        <f>'Output LC'!T168/1</f>
        <v>0</v>
      </c>
      <c r="U168" s="12">
        <f>'Output LC'!U168/1</f>
        <v>0</v>
      </c>
      <c r="V168" s="12">
        <f>'Output LC'!V168/1</f>
        <v>0</v>
      </c>
      <c r="W168" s="12">
        <f>'Output LC'!W168/1</f>
        <v>0</v>
      </c>
      <c r="X168" s="12">
        <f>'Output LC'!X168/1</f>
        <v>0</v>
      </c>
      <c r="Y168" s="12">
        <f>'Output LC'!Y168/1</f>
        <v>0</v>
      </c>
      <c r="Z168" s="12">
        <f>'Output LC'!Z168/1</f>
        <v>0</v>
      </c>
      <c r="AA168" s="12">
        <f>'Output LC'!AA168/1</f>
        <v>0</v>
      </c>
      <c r="AB168" s="12">
        <f>'Output LC'!AB168/1</f>
        <v>0</v>
      </c>
      <c r="AC168" s="12">
        <f>'Output LC'!AC168/1</f>
        <v>0</v>
      </c>
      <c r="AD168" s="12">
        <f>'Output LC'!AD168/1</f>
        <v>0</v>
      </c>
      <c r="AE168" s="12">
        <f>'Output LC'!AE168/1</f>
        <v>0</v>
      </c>
      <c r="AF168" s="12">
        <f>'Output LC'!AF168/1</f>
        <v>0</v>
      </c>
      <c r="AG168" s="12">
        <f>'Output LC'!AG168/1</f>
        <v>0</v>
      </c>
      <c r="AH168" s="12">
        <f>'Output LC'!AH168/1</f>
        <v>0</v>
      </c>
      <c r="AI168" s="12">
        <f>'Output LC'!AI168/1</f>
        <v>0</v>
      </c>
      <c r="AJ168" s="12"/>
      <c r="AK168" s="12"/>
    </row>
    <row r="169" spans="1:37">
      <c r="A169" t="s">
        <v>125</v>
      </c>
      <c r="C169" s="12">
        <f>'Output LC'!C169/'Output LC'!$B$8</f>
        <v>0</v>
      </c>
      <c r="D169" s="12">
        <f>'Output LC'!D169/'Output LC'!$B$8</f>
        <v>0</v>
      </c>
      <c r="E169" s="12">
        <f>'Output LC'!E169/'Output LC'!$B$8</f>
        <v>0</v>
      </c>
      <c r="F169" s="12">
        <f>'Output LC'!F169/'Output LC'!$B$8</f>
        <v>0</v>
      </c>
      <c r="G169" s="12">
        <f>'Output LC'!G169/'Output LC'!$B$8</f>
        <v>0</v>
      </c>
      <c r="H169" s="12">
        <f>'Output LC'!H169/'Output LC'!$B$8</f>
        <v>0</v>
      </c>
      <c r="I169" s="12">
        <f>'Output LC'!I169/'Output LC'!$B$8</f>
        <v>0</v>
      </c>
      <c r="J169" s="12">
        <f>'Output LC'!J169/'Output LC'!$B$8</f>
        <v>0</v>
      </c>
      <c r="K169" s="12">
        <f>'Output LC'!K169/'Output LC'!$B$8</f>
        <v>0</v>
      </c>
      <c r="L169" s="12">
        <f>'Output LC'!L169/'Output LC'!$B$8</f>
        <v>0</v>
      </c>
      <c r="M169" s="12">
        <f>'Output LC'!M169/'Output LC'!$B$8</f>
        <v>0</v>
      </c>
      <c r="N169" s="12">
        <f>'Output LC'!N169/'Output LC'!$B$8</f>
        <v>0</v>
      </c>
      <c r="O169" s="12">
        <f>'Output LC'!O169/'Output LC'!$B$8</f>
        <v>0</v>
      </c>
      <c r="P169" s="12">
        <f>'Output LC'!P169/'Output LC'!$B$8</f>
        <v>0</v>
      </c>
      <c r="Q169" s="12">
        <f>'Output LC'!Q169/'Output LC'!$B$8</f>
        <v>0</v>
      </c>
      <c r="R169" s="12">
        <f>'Output LC'!R169/'Output LC'!$B$8</f>
        <v>0</v>
      </c>
      <c r="S169" s="12">
        <f>'Output LC'!S169/1</f>
        <v>0</v>
      </c>
      <c r="T169" s="12">
        <f>'Output LC'!T169/1</f>
        <v>0</v>
      </c>
      <c r="U169" s="12">
        <f>'Output LC'!U169/1</f>
        <v>0</v>
      </c>
      <c r="V169" s="12">
        <f>'Output LC'!V169/1</f>
        <v>0</v>
      </c>
      <c r="W169" s="12">
        <f>'Output LC'!W169/1</f>
        <v>0</v>
      </c>
      <c r="X169" s="12">
        <f>'Output LC'!X169/1</f>
        <v>0</v>
      </c>
      <c r="Y169" s="12">
        <f>'Output LC'!Y169/1</f>
        <v>0</v>
      </c>
      <c r="Z169" s="12">
        <f>'Output LC'!Z169/1</f>
        <v>0</v>
      </c>
      <c r="AA169" s="12">
        <f>'Output LC'!AA169/1</f>
        <v>0</v>
      </c>
      <c r="AB169" s="12">
        <f>'Output LC'!AB169/1</f>
        <v>0</v>
      </c>
      <c r="AC169" s="12">
        <f>'Output LC'!AC169/1</f>
        <v>0</v>
      </c>
      <c r="AD169" s="12">
        <f>'Output LC'!AD169/1</f>
        <v>0</v>
      </c>
      <c r="AE169" s="12">
        <f>'Output LC'!AE169/1</f>
        <v>0</v>
      </c>
      <c r="AF169" s="12">
        <f>'Output LC'!AF169/1</f>
        <v>0</v>
      </c>
      <c r="AG169" s="12">
        <f>'Output LC'!AG169/1</f>
        <v>0</v>
      </c>
      <c r="AH169" s="12">
        <f>'Output LC'!AH169/1</f>
        <v>0</v>
      </c>
      <c r="AI169" s="12">
        <f>'Output LC'!AI169/1</f>
        <v>0</v>
      </c>
      <c r="AJ169" s="12"/>
      <c r="AK169" s="12"/>
    </row>
    <row r="170" spans="1:37">
      <c r="A170" s="28" t="s">
        <v>126</v>
      </c>
      <c r="C170" s="12">
        <f>'Output LC'!C170/'Output LC'!$B$8</f>
        <v>0</v>
      </c>
      <c r="D170" s="12">
        <f>'Output LC'!D170/'Output LC'!$B$8</f>
        <v>0</v>
      </c>
      <c r="E170" s="12">
        <f>'Output LC'!E170/'Output LC'!$B$8</f>
        <v>0</v>
      </c>
      <c r="F170" s="12">
        <f>'Output LC'!F170/'Output LC'!$B$8</f>
        <v>0</v>
      </c>
      <c r="G170" s="12">
        <f>'Output LC'!G170/'Output LC'!$B$8</f>
        <v>0</v>
      </c>
      <c r="H170" s="12">
        <f>'Output LC'!H170/'Output LC'!$B$8</f>
        <v>0</v>
      </c>
      <c r="I170" s="12">
        <f>'Output LC'!I170/'Output LC'!$B$8</f>
        <v>0</v>
      </c>
      <c r="J170" s="12">
        <f>'Output LC'!J170/'Output LC'!$B$8</f>
        <v>0</v>
      </c>
      <c r="K170" s="12">
        <f>'Output LC'!K170/'Output LC'!$B$8</f>
        <v>0</v>
      </c>
      <c r="L170" s="12">
        <f>'Output LC'!L170/'Output LC'!$B$8</f>
        <v>0</v>
      </c>
      <c r="M170" s="12">
        <f>'Output LC'!M170/'Output LC'!$B$8</f>
        <v>0</v>
      </c>
      <c r="N170" s="12">
        <f>'Output LC'!N170/'Output LC'!$B$8</f>
        <v>0</v>
      </c>
      <c r="O170" s="12">
        <f>'Output LC'!O170/'Output LC'!$B$8</f>
        <v>0</v>
      </c>
      <c r="P170" s="12">
        <f>'Output LC'!P170/'Output LC'!$B$8</f>
        <v>0</v>
      </c>
      <c r="Q170" s="12">
        <f>'Output LC'!Q170/'Output LC'!$B$8</f>
        <v>0</v>
      </c>
      <c r="R170" s="12">
        <f>'Output LC'!R170/'Output LC'!$B$8</f>
        <v>0</v>
      </c>
      <c r="S170" s="12">
        <f>'Output LC'!S170/1</f>
        <v>0</v>
      </c>
      <c r="T170" s="12">
        <f>'Output LC'!T170/1</f>
        <v>0</v>
      </c>
      <c r="U170" s="12">
        <f>'Output LC'!U170/1</f>
        <v>0</v>
      </c>
      <c r="V170" s="12">
        <f>'Output LC'!V170/1</f>
        <v>0</v>
      </c>
      <c r="W170" s="12">
        <f>'Output LC'!W170/1</f>
        <v>0</v>
      </c>
      <c r="X170" s="12">
        <f>'Output LC'!X170/1</f>
        <v>0</v>
      </c>
      <c r="Y170" s="12">
        <f>'Output LC'!Y170/1</f>
        <v>0</v>
      </c>
      <c r="Z170" s="12">
        <f>'Output LC'!Z170/1</f>
        <v>0</v>
      </c>
      <c r="AA170" s="12">
        <f>'Output LC'!AA170/1</f>
        <v>0</v>
      </c>
      <c r="AB170" s="12">
        <f>'Output LC'!AB170/1</f>
        <v>0</v>
      </c>
      <c r="AC170" s="12">
        <f>'Output LC'!AC170/1</f>
        <v>0</v>
      </c>
      <c r="AD170" s="12">
        <f>'Output LC'!AD170/1</f>
        <v>0</v>
      </c>
      <c r="AE170" s="12">
        <f>'Output LC'!AE170/1</f>
        <v>0</v>
      </c>
      <c r="AF170" s="12">
        <f>'Output LC'!AF170/1</f>
        <v>0</v>
      </c>
      <c r="AG170" s="12">
        <f>'Output LC'!AG170/1</f>
        <v>0</v>
      </c>
      <c r="AH170" s="12">
        <f>'Output LC'!AH170/1</f>
        <v>0</v>
      </c>
      <c r="AI170" s="12">
        <f>'Output LC'!AI170/1</f>
        <v>0</v>
      </c>
      <c r="AJ170" s="12"/>
      <c r="AK170" s="12"/>
    </row>
    <row r="171" spans="1:37"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</row>
    <row r="172" spans="1:37">
      <c r="C172" s="12"/>
      <c r="D172" s="12"/>
      <c r="E172" s="12"/>
      <c r="F172" s="12"/>
      <c r="G172" s="12"/>
      <c r="H172" s="12"/>
      <c r="I172" s="12"/>
      <c r="J172" s="12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</row>
    <row r="173" spans="1:37">
      <c r="A173" s="33" t="s">
        <v>127</v>
      </c>
      <c r="C173" s="12"/>
      <c r="D173" s="12"/>
      <c r="E173" s="12"/>
      <c r="F173" s="12"/>
      <c r="G173" s="12"/>
      <c r="H173" s="12"/>
      <c r="I173" s="12"/>
      <c r="J173" s="12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</row>
    <row r="174" spans="1:37">
      <c r="A174" t="s">
        <v>128</v>
      </c>
      <c r="C174" s="12">
        <f>'Output LC'!C174/'Output LC'!$B$8</f>
        <v>0</v>
      </c>
      <c r="D174" s="12">
        <f>'Output LC'!D174/'Output LC'!$B$8</f>
        <v>0</v>
      </c>
      <c r="E174" s="12">
        <f>'Output LC'!E174/'Output LC'!$B$8</f>
        <v>0</v>
      </c>
      <c r="F174" s="12">
        <f>'Output LC'!F174/'Output LC'!$B$8</f>
        <v>0</v>
      </c>
      <c r="G174" s="12">
        <f>'Output LC'!G174/'Output LC'!$B$8</f>
        <v>0</v>
      </c>
      <c r="H174" s="12">
        <f>'Output LC'!H174/'Output LC'!$B$8</f>
        <v>0</v>
      </c>
      <c r="I174" s="12">
        <f>'Output LC'!I174/'Output LC'!$B$8</f>
        <v>0</v>
      </c>
      <c r="J174" s="12">
        <f>'Output LC'!J174/'Output LC'!$B$8</f>
        <v>0</v>
      </c>
      <c r="K174" s="12">
        <f>'Output LC'!K174/'Output LC'!$B$8</f>
        <v>0</v>
      </c>
      <c r="L174" s="12">
        <f>'Output LC'!L174/'Output LC'!$B$8</f>
        <v>0</v>
      </c>
      <c r="M174" s="12">
        <f>'Output LC'!M174/'Output LC'!$B$8</f>
        <v>0</v>
      </c>
      <c r="N174" s="12">
        <f>'Output LC'!N174/'Output LC'!$B$8</f>
        <v>0</v>
      </c>
      <c r="O174" s="12">
        <f>'Output LC'!O174/'Output LC'!$B$8</f>
        <v>0</v>
      </c>
      <c r="P174" s="12">
        <f>'Output LC'!P174/'Output LC'!$B$8</f>
        <v>0</v>
      </c>
      <c r="Q174" s="12">
        <f>'Output LC'!Q174/'Output LC'!$B$8</f>
        <v>0</v>
      </c>
      <c r="R174" s="12">
        <f>'Output LC'!R174/'Output LC'!$B$8</f>
        <v>0</v>
      </c>
      <c r="S174" s="12">
        <f>'Output LC'!S174/1</f>
        <v>0</v>
      </c>
      <c r="T174" s="12">
        <f>'Output LC'!T174/1</f>
        <v>0</v>
      </c>
      <c r="U174" s="12">
        <f>'Output LC'!U174/1</f>
        <v>0</v>
      </c>
      <c r="V174" s="12">
        <f>'Output LC'!V174/1</f>
        <v>0</v>
      </c>
      <c r="W174" s="12">
        <f>'Output LC'!W174/1</f>
        <v>0</v>
      </c>
      <c r="X174" s="12">
        <f>'Output LC'!X174/1</f>
        <v>0</v>
      </c>
      <c r="Y174" s="12">
        <f>'Output LC'!Y174/1</f>
        <v>0</v>
      </c>
      <c r="Z174" s="12">
        <f>'Output LC'!Z174/1</f>
        <v>0</v>
      </c>
      <c r="AA174" s="12">
        <f>'Output LC'!AA174/1</f>
        <v>0</v>
      </c>
      <c r="AB174" s="12">
        <f>'Output LC'!AB174/1</f>
        <v>0</v>
      </c>
      <c r="AC174" s="12">
        <f>'Output LC'!AC174/1</f>
        <v>0</v>
      </c>
      <c r="AD174" s="12">
        <f>'Output LC'!AD174/1</f>
        <v>0</v>
      </c>
      <c r="AE174" s="12">
        <f>'Output LC'!AE174/1</f>
        <v>0</v>
      </c>
      <c r="AF174" s="12">
        <f>'Output LC'!AF174/1</f>
        <v>0</v>
      </c>
      <c r="AG174" s="12">
        <f>'Output LC'!AG174/1</f>
        <v>0</v>
      </c>
      <c r="AH174" s="12">
        <f>'Output LC'!AH174/1</f>
        <v>0</v>
      </c>
      <c r="AI174" s="12">
        <f>'Output LC'!AI174/1</f>
        <v>0</v>
      </c>
      <c r="AJ174" s="12"/>
      <c r="AK174" s="12"/>
    </row>
    <row r="175" spans="1:37">
      <c r="A175" t="s">
        <v>129</v>
      </c>
      <c r="C175" s="12">
        <f>'Output LC'!C175/'Output LC'!$B$8</f>
        <v>100.26407770160033</v>
      </c>
      <c r="D175" s="12">
        <f>'Output LC'!D175/'Output LC'!$B$8</f>
        <v>107.71824573686219</v>
      </c>
      <c r="E175" s="12">
        <f>'Output LC'!E175/'Output LC'!$B$8</f>
        <v>108.13768307095688</v>
      </c>
      <c r="F175" s="12">
        <f>'Output LC'!F175/'Output LC'!$B$8</f>
        <v>114.62358075288947</v>
      </c>
      <c r="G175" s="12">
        <f>'Output LC'!G175/'Output LC'!$B$8</f>
        <v>111.456560323392</v>
      </c>
      <c r="H175" s="12">
        <f>'Output LC'!H175/'Output LC'!$B$8</f>
        <v>121.84093027006526</v>
      </c>
      <c r="I175" s="12">
        <f>'Output LC'!I175/'Output LC'!$B$8</f>
        <v>128.83415669486678</v>
      </c>
      <c r="J175" s="12">
        <f>'Output LC'!J175/'Output LC'!$B$8</f>
        <v>131.22480301352536</v>
      </c>
      <c r="K175" s="12">
        <f>'Output LC'!K175/'Output LC'!$B$8</f>
        <v>119.37313482592708</v>
      </c>
      <c r="L175" s="12">
        <f>'Output LC'!L175/'Output LC'!$B$8</f>
        <v>112.60549635031269</v>
      </c>
      <c r="M175" s="12">
        <f>'Output LC'!M175/'Output LC'!$B$8</f>
        <v>111.8232628122222</v>
      </c>
      <c r="N175" s="12">
        <f>'Output LC'!N175/'Output LC'!$B$8</f>
        <v>112.53176522406322</v>
      </c>
      <c r="O175" s="12">
        <f>'Output LC'!O175/'Output LC'!$B$8</f>
        <v>122.09044421386317</v>
      </c>
      <c r="P175" s="12">
        <f>'Output LC'!P175/'Output LC'!$B$8</f>
        <v>131.27656128758127</v>
      </c>
      <c r="Q175" s="12">
        <f>'Output LC'!Q175/'Output LC'!$B$8</f>
        <v>139.20387807341098</v>
      </c>
      <c r="R175" s="12">
        <f>'Output LC'!R175/'Output LC'!$B$8</f>
        <v>143.58428822959686</v>
      </c>
      <c r="S175" s="12">
        <f>'Output LC'!S175/1</f>
        <v>132.79000000000002</v>
      </c>
      <c r="T175" s="12">
        <f>'Output LC'!T175/1</f>
        <v>137.17499999999998</v>
      </c>
      <c r="U175" s="12">
        <f>'Output LC'!U175/1</f>
        <v>134.12</v>
      </c>
      <c r="V175" s="12">
        <f>'Output LC'!V175/1</f>
        <v>119.815</v>
      </c>
      <c r="W175" s="12">
        <f>'Output LC'!W175/1</f>
        <v>121.69</v>
      </c>
      <c r="X175" s="12">
        <f>'Output LC'!X175/1</f>
        <v>128.36000000000001</v>
      </c>
      <c r="Y175" s="12">
        <f>'Output LC'!Y175/1</f>
        <v>145.77999999999997</v>
      </c>
      <c r="Z175" s="12">
        <f>'Output LC'!Z175/1</f>
        <v>151.49</v>
      </c>
      <c r="AA175" s="12">
        <f>'Output LC'!AA175/1</f>
        <v>158.57499999999999</v>
      </c>
      <c r="AB175" s="12">
        <f>'Output LC'!AB175/1</f>
        <v>165.91</v>
      </c>
      <c r="AC175" s="12">
        <f>'Output LC'!AC175/1</f>
        <v>167.75</v>
      </c>
      <c r="AD175" s="12">
        <f>'Output LC'!AD175/1</f>
        <v>178.88</v>
      </c>
      <c r="AE175" s="12">
        <f>'Output LC'!AE175/1</f>
        <v>183.97</v>
      </c>
      <c r="AF175" s="12">
        <f>'Output LC'!AF175/1</f>
        <v>187.89999999999998</v>
      </c>
      <c r="AG175" s="12">
        <f>'Output LC'!AG175/1</f>
        <v>188.85499999999999</v>
      </c>
      <c r="AH175" s="12">
        <f>'Output LC'!AH175/1</f>
        <v>205.07</v>
      </c>
      <c r="AI175" s="12">
        <f>'Output LC'!AI175/1</f>
        <v>197.35500000000002</v>
      </c>
      <c r="AJ175" s="12"/>
      <c r="AK175" s="12"/>
    </row>
    <row r="176" spans="1:37">
      <c r="A176" t="s">
        <v>130</v>
      </c>
      <c r="C176" s="12">
        <f>'Output LC'!C176/'Output LC'!$B$8</f>
        <v>0</v>
      </c>
      <c r="D176" s="12">
        <f>'Output LC'!D176/'Output LC'!$B$8</f>
        <v>0</v>
      </c>
      <c r="E176" s="12">
        <f>'Output LC'!E176/'Output LC'!$B$8</f>
        <v>0</v>
      </c>
      <c r="F176" s="12">
        <f>'Output LC'!F176/'Output LC'!$B$8</f>
        <v>0</v>
      </c>
      <c r="G176" s="12">
        <f>'Output LC'!G176/'Output LC'!$B$8</f>
        <v>0</v>
      </c>
      <c r="H176" s="12">
        <f>'Output LC'!H176/'Output LC'!$B$8</f>
        <v>0</v>
      </c>
      <c r="I176" s="12">
        <f>'Output LC'!I176/'Output LC'!$B$8</f>
        <v>0</v>
      </c>
      <c r="J176" s="12">
        <f>'Output LC'!J176/'Output LC'!$B$8</f>
        <v>0</v>
      </c>
      <c r="K176" s="12">
        <f>'Output LC'!K176/'Output LC'!$B$8</f>
        <v>0</v>
      </c>
      <c r="L176" s="12">
        <f>'Output LC'!L176/'Output LC'!$B$8</f>
        <v>0</v>
      </c>
      <c r="M176" s="12">
        <f>'Output LC'!M176/'Output LC'!$B$8</f>
        <v>0</v>
      </c>
      <c r="N176" s="12">
        <f>'Output LC'!N176/'Output LC'!$B$8</f>
        <v>0</v>
      </c>
      <c r="O176" s="12">
        <f>'Output LC'!O176/'Output LC'!$B$8</f>
        <v>0</v>
      </c>
      <c r="P176" s="12">
        <f>'Output LC'!P176/'Output LC'!$B$8</f>
        <v>0</v>
      </c>
      <c r="Q176" s="12">
        <f>'Output LC'!Q176/'Output LC'!$B$8</f>
        <v>0</v>
      </c>
      <c r="R176" s="12">
        <f>'Output LC'!R176/'Output LC'!$B$8</f>
        <v>0</v>
      </c>
      <c r="S176" s="12">
        <f>'Output LC'!S176/1</f>
        <v>13.4</v>
      </c>
      <c r="T176" s="12">
        <f>'Output LC'!T176/1</f>
        <v>24.5</v>
      </c>
      <c r="U176" s="12">
        <f>'Output LC'!U176/1</f>
        <v>24.4</v>
      </c>
      <c r="V176" s="12">
        <f>'Output LC'!V176/1</f>
        <v>26</v>
      </c>
      <c r="W176" s="12">
        <f>'Output LC'!W176/1</f>
        <v>36.799999999999997</v>
      </c>
      <c r="X176" s="12">
        <f>'Output LC'!X176/1</f>
        <v>45.7</v>
      </c>
      <c r="Y176" s="12">
        <f>'Output LC'!Y176/1</f>
        <v>38.799999999999997</v>
      </c>
      <c r="Z176" s="12">
        <f>'Output LC'!Z176/1</f>
        <v>52.3</v>
      </c>
      <c r="AA176" s="12">
        <f>'Output LC'!AA176/1</f>
        <v>45.2</v>
      </c>
      <c r="AB176" s="12">
        <f>'Output LC'!AB176/1</f>
        <v>51.4</v>
      </c>
      <c r="AC176" s="12">
        <f>'Output LC'!AC176/1</f>
        <v>51.7</v>
      </c>
      <c r="AD176" s="12">
        <f>'Output LC'!AD176/1</f>
        <v>53.3</v>
      </c>
      <c r="AE176" s="12">
        <f>'Output LC'!AE176/1</f>
        <v>43.7</v>
      </c>
      <c r="AF176" s="12">
        <f>'Output LC'!AF176/1</f>
        <v>62.6</v>
      </c>
      <c r="AG176" s="12">
        <f>'Output LC'!AG176/1</f>
        <v>69.400000000000006</v>
      </c>
      <c r="AH176" s="12">
        <f>'Output LC'!AH176/1</f>
        <v>78.2</v>
      </c>
      <c r="AI176" s="12">
        <f>'Output LC'!AI176/1</f>
        <v>74.5</v>
      </c>
      <c r="AJ176" s="12"/>
      <c r="AK176" s="12"/>
    </row>
    <row r="177" spans="1:37">
      <c r="A177" t="s">
        <v>76</v>
      </c>
      <c r="C177" s="12">
        <f>'Output LC'!C177/'Output LC'!$B$8</f>
        <v>7.3540694863801024</v>
      </c>
      <c r="D177" s="12">
        <f>'Output LC'!D177/'Output LC'!$B$8</f>
        <v>7.2730140760660911</v>
      </c>
      <c r="E177" s="12">
        <f>'Output LC'!E177/'Output LC'!$B$8</f>
        <v>7.1563138166381153</v>
      </c>
      <c r="F177" s="12">
        <f>'Output LC'!F177/'Output LC'!$B$8</f>
        <v>8.0728258959114552</v>
      </c>
      <c r="G177" s="12">
        <f>'Output LC'!G177/'Output LC'!$B$8</f>
        <v>6.7085559174939506</v>
      </c>
      <c r="H177" s="12">
        <f>'Output LC'!H177/'Output LC'!$B$8</f>
        <v>9.6446172561569377</v>
      </c>
      <c r="I177" s="12">
        <f>'Output LC'!I177/'Output LC'!$B$8</f>
        <v>10.503023348518413</v>
      </c>
      <c r="J177" s="12">
        <f>'Output LC'!J177/'Output LC'!$B$8</f>
        <v>9.0694168142901361</v>
      </c>
      <c r="K177" s="12">
        <f>'Output LC'!K177/'Output LC'!$B$8</f>
        <v>10.569430190703358</v>
      </c>
      <c r="L177" s="12">
        <f>'Output LC'!L177/'Output LC'!$B$8</f>
        <v>12.171006972811263</v>
      </c>
      <c r="M177" s="12">
        <f>'Output LC'!M177/'Output LC'!$B$8</f>
        <v>12.709097708751164</v>
      </c>
      <c r="N177" s="12">
        <f>'Output LC'!N177/'Output LC'!$B$8</f>
        <v>13.397092125211515</v>
      </c>
      <c r="O177" s="12">
        <f>'Output LC'!O177/'Output LC'!$B$8</f>
        <v>16.338524605521823</v>
      </c>
      <c r="P177" s="12">
        <f>'Output LC'!P177/'Output LC'!$B$8</f>
        <v>18.412273566988954</v>
      </c>
      <c r="Q177" s="12">
        <f>'Output LC'!Q177/'Output LC'!$B$8</f>
        <v>24.537816472947267</v>
      </c>
      <c r="R177" s="12">
        <f>'Output LC'!R177/'Output LC'!$B$8</f>
        <v>28.53638728656966</v>
      </c>
      <c r="S177" s="12">
        <f>'Output LC'!S177/1</f>
        <v>11.11</v>
      </c>
      <c r="T177" s="12">
        <f>'Output LC'!T177/1</f>
        <v>11.125</v>
      </c>
      <c r="U177" s="12">
        <f>'Output LC'!U177/1</f>
        <v>11.280000000000001</v>
      </c>
      <c r="V177" s="12">
        <f>'Output LC'!V177/1</f>
        <v>11.785</v>
      </c>
      <c r="W177" s="12">
        <f>'Output LC'!W177/1</f>
        <v>11.71</v>
      </c>
      <c r="X177" s="12">
        <f>'Output LC'!X177/1</f>
        <v>12.74</v>
      </c>
      <c r="Y177" s="12">
        <f>'Output LC'!Y177/1</f>
        <v>15.719999999999999</v>
      </c>
      <c r="Z177" s="12">
        <f>'Output LC'!Z177/1</f>
        <v>16.810000000000002</v>
      </c>
      <c r="AA177" s="12">
        <f>'Output LC'!AA177/1</f>
        <v>18.225000000000001</v>
      </c>
      <c r="AB177" s="12">
        <f>'Output LC'!AB177/1</f>
        <v>19.59</v>
      </c>
      <c r="AC177" s="12">
        <f>'Output LC'!AC177/1</f>
        <v>18.149999999999999</v>
      </c>
      <c r="AD177" s="12">
        <f>'Output LC'!AD177/1</f>
        <v>19.72</v>
      </c>
      <c r="AE177" s="12">
        <f>'Output LC'!AE177/1</f>
        <v>20.43</v>
      </c>
      <c r="AF177" s="12">
        <f>'Output LC'!AF177/1</f>
        <v>20.999999999999996</v>
      </c>
      <c r="AG177" s="12">
        <f>'Output LC'!AG177/1</f>
        <v>21.844999999999999</v>
      </c>
      <c r="AH177" s="12">
        <f>'Output LC'!AH177/1</f>
        <v>23.529999999999998</v>
      </c>
      <c r="AI177" s="12">
        <f>'Output LC'!AI177/1</f>
        <v>21.744999999999997</v>
      </c>
      <c r="AJ177" s="12"/>
      <c r="AK177" s="12"/>
    </row>
    <row r="178" spans="1:37">
      <c r="A178" t="s">
        <v>131</v>
      </c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</row>
    <row r="179" spans="1:37"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</row>
    <row r="180" spans="1:37">
      <c r="A180" t="s">
        <v>132</v>
      </c>
      <c r="C180" s="12">
        <f>'Output LC'!C180/'Output LC'!$B$8</f>
        <v>0</v>
      </c>
      <c r="D180" s="12">
        <f>'Output LC'!D180/'Output LC'!$B$8</f>
        <v>0</v>
      </c>
      <c r="E180" s="12">
        <f>'Output LC'!E180/'Output LC'!$B$8</f>
        <v>0</v>
      </c>
      <c r="F180" s="12">
        <f>'Output LC'!F180/'Output LC'!$B$8</f>
        <v>0</v>
      </c>
      <c r="G180" s="12">
        <f>'Output LC'!G180/'Output LC'!$B$8</f>
        <v>0</v>
      </c>
      <c r="H180" s="12">
        <f>'Output LC'!H180/'Output LC'!$B$8</f>
        <v>0</v>
      </c>
      <c r="I180" s="12">
        <f>'Output LC'!I180/'Output LC'!$B$8</f>
        <v>0</v>
      </c>
      <c r="J180" s="12">
        <f>'Output LC'!J180/'Output LC'!$B$8</f>
        <v>0</v>
      </c>
      <c r="K180" s="12">
        <f>'Output LC'!K180/'Output LC'!$B$8</f>
        <v>0</v>
      </c>
      <c r="L180" s="12">
        <f>'Output LC'!L180/'Output LC'!$B$8</f>
        <v>0</v>
      </c>
      <c r="M180" s="12">
        <f>'Output LC'!M180/'Output LC'!$B$8</f>
        <v>0</v>
      </c>
      <c r="N180" s="12">
        <f>'Output LC'!N180/'Output LC'!$B$8</f>
        <v>0</v>
      </c>
      <c r="O180" s="12">
        <f>'Output LC'!O180/'Output LC'!$B$8</f>
        <v>0</v>
      </c>
      <c r="P180" s="12">
        <f>'Output LC'!P180/'Output LC'!$B$8</f>
        <v>0</v>
      </c>
      <c r="Q180" s="12">
        <f>'Output LC'!Q180/'Output LC'!$B$8</f>
        <v>0</v>
      </c>
      <c r="R180" s="12">
        <f>'Output LC'!R180/'Output LC'!$B$8</f>
        <v>0</v>
      </c>
      <c r="S180" s="12">
        <f>'Output LC'!S180/1</f>
        <v>13.4</v>
      </c>
      <c r="T180" s="12">
        <f>'Output LC'!T180/1</f>
        <v>24.5</v>
      </c>
      <c r="U180" s="12">
        <f>'Output LC'!U180/1</f>
        <v>24.4</v>
      </c>
      <c r="V180" s="12">
        <f>'Output LC'!V180/1</f>
        <v>26</v>
      </c>
      <c r="W180" s="12">
        <f>'Output LC'!W180/1</f>
        <v>36.799999999999997</v>
      </c>
      <c r="X180" s="12">
        <f>'Output LC'!X180/1</f>
        <v>45.7</v>
      </c>
      <c r="Y180" s="12">
        <f>'Output LC'!Y180/1</f>
        <v>38.799999999999997</v>
      </c>
      <c r="Z180" s="12">
        <f>'Output LC'!Z180/1</f>
        <v>52.3</v>
      </c>
      <c r="AA180" s="12">
        <f>'Output LC'!AA180/1</f>
        <v>45.2</v>
      </c>
      <c r="AB180" s="12">
        <f>'Output LC'!AB180/1</f>
        <v>51.4</v>
      </c>
      <c r="AC180" s="12">
        <f>'Output LC'!AC180/1</f>
        <v>51.7</v>
      </c>
      <c r="AD180" s="12">
        <f>'Output LC'!AD180/1</f>
        <v>53.3</v>
      </c>
      <c r="AE180" s="12">
        <f>'Output LC'!AE180/1</f>
        <v>43.7</v>
      </c>
      <c r="AF180" s="12">
        <f>'Output LC'!AF180/1</f>
        <v>62.6</v>
      </c>
      <c r="AG180" s="12">
        <f>'Output LC'!AG180/1</f>
        <v>69.400000000000006</v>
      </c>
      <c r="AH180" s="12">
        <f>'Output LC'!AH180/1</f>
        <v>78.2</v>
      </c>
      <c r="AI180" s="12">
        <f>'Output LC'!AI180/1</f>
        <v>74.5</v>
      </c>
      <c r="AJ180" s="12"/>
      <c r="AK180" s="12"/>
    </row>
    <row r="181" spans="1:37">
      <c r="A181" t="s">
        <v>133</v>
      </c>
      <c r="C181" s="12">
        <f>'Output LC'!C181/'Output LC'!$B$8</f>
        <v>107.61814718798043</v>
      </c>
      <c r="D181" s="12">
        <f>'Output LC'!D181/'Output LC'!$B$8</f>
        <v>114.99125981292828</v>
      </c>
      <c r="E181" s="12">
        <f>'Output LC'!E181/'Output LC'!$B$8</f>
        <v>115.293996887595</v>
      </c>
      <c r="F181" s="12">
        <f>'Output LC'!F181/'Output LC'!$B$8</f>
        <v>122.69640664880093</v>
      </c>
      <c r="G181" s="12">
        <f>'Output LC'!G181/'Output LC'!$B$8</f>
        <v>118.16511624088595</v>
      </c>
      <c r="H181" s="12">
        <f>'Output LC'!H181/'Output LC'!$B$8</f>
        <v>131.48554752622221</v>
      </c>
      <c r="I181" s="12">
        <f>'Output LC'!I181/'Output LC'!$B$8</f>
        <v>139.33718004338519</v>
      </c>
      <c r="J181" s="12">
        <f>'Output LC'!J181/'Output LC'!$B$8</f>
        <v>140.29421982781548</v>
      </c>
      <c r="K181" s="12">
        <f>'Output LC'!K181/'Output LC'!$B$8</f>
        <v>129.94256501663045</v>
      </c>
      <c r="L181" s="12">
        <f>'Output LC'!L181/'Output LC'!$B$8</f>
        <v>124.77650332312396</v>
      </c>
      <c r="M181" s="12">
        <f>'Output LC'!M181/'Output LC'!$B$8</f>
        <v>124.53236052097337</v>
      </c>
      <c r="N181" s="12">
        <f>'Output LC'!N181/'Output LC'!$B$8</f>
        <v>125.92885734927474</v>
      </c>
      <c r="O181" s="12">
        <f>'Output LC'!O181/'Output LC'!$B$8</f>
        <v>138.42896881938498</v>
      </c>
      <c r="P181" s="12">
        <f>'Output LC'!P181/'Output LC'!$B$8</f>
        <v>149.68883485457025</v>
      </c>
      <c r="Q181" s="12">
        <f>'Output LC'!Q181/'Output LC'!$B$8</f>
        <v>163.74169454635825</v>
      </c>
      <c r="R181" s="12">
        <f>'Output LC'!R181/'Output LC'!$B$8</f>
        <v>172.12067551616653</v>
      </c>
      <c r="S181" s="12">
        <f>'Output LC'!S181/1</f>
        <v>144</v>
      </c>
      <c r="T181" s="12">
        <f>'Output LC'!T181/1</f>
        <v>148.30000000000001</v>
      </c>
      <c r="U181" s="12">
        <f>'Output LC'!U181/1</f>
        <v>145.6</v>
      </c>
      <c r="V181" s="12">
        <f>'Output LC'!V181/1</f>
        <v>131.5</v>
      </c>
      <c r="W181" s="12">
        <f>'Output LC'!W181/1</f>
        <v>133.39999999999998</v>
      </c>
      <c r="X181" s="12">
        <f>'Output LC'!X181/1</f>
        <v>140.60000000000002</v>
      </c>
      <c r="Y181" s="12">
        <f>'Output LC'!Y181/1</f>
        <v>161.5</v>
      </c>
      <c r="Z181" s="12">
        <f>'Output LC'!Z181/1</f>
        <v>168.3</v>
      </c>
      <c r="AA181" s="12">
        <f>'Output LC'!AA181/1</f>
        <v>176.7</v>
      </c>
      <c r="AB181" s="12">
        <f>'Output LC'!AB181/1</f>
        <v>185.4</v>
      </c>
      <c r="AC181" s="12">
        <f>'Output LC'!AC181/1</f>
        <v>185.89999999999998</v>
      </c>
      <c r="AD181" s="12">
        <f>'Output LC'!AD181/1</f>
        <v>198.60000000000002</v>
      </c>
      <c r="AE181" s="12">
        <f>'Output LC'!AE181/1</f>
        <v>204.5</v>
      </c>
      <c r="AF181" s="12">
        <f>'Output LC'!AF181/1</f>
        <v>208.9</v>
      </c>
      <c r="AG181" s="12">
        <f>'Output LC'!AG181/1</f>
        <v>210.70000000000002</v>
      </c>
      <c r="AH181" s="12">
        <f>'Output LC'!AH181/1</f>
        <v>228.60000000000002</v>
      </c>
      <c r="AI181" s="12">
        <f>'Output LC'!AI181/1</f>
        <v>219.2</v>
      </c>
      <c r="AJ181" s="12"/>
      <c r="AK181" s="12"/>
    </row>
    <row r="182" spans="1:37"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</row>
    <row r="183" spans="1:37"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</row>
    <row r="184" spans="1:37">
      <c r="A184" s="33" t="s">
        <v>134</v>
      </c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</row>
    <row r="185" spans="1:37"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</row>
    <row r="186" spans="1:37">
      <c r="A186" t="s">
        <v>135</v>
      </c>
      <c r="C186" s="12">
        <f>'Output LC'!C186/'Output LC'!$B$8</f>
        <v>0</v>
      </c>
      <c r="D186" s="12">
        <f>'Output LC'!D186/'Output LC'!$B$8</f>
        <v>0</v>
      </c>
      <c r="E186" s="12">
        <f>'Output LC'!E186/'Output LC'!$B$8</f>
        <v>0</v>
      </c>
      <c r="F186" s="12">
        <f>'Output LC'!F186/'Output LC'!$B$8</f>
        <v>0</v>
      </c>
      <c r="G186" s="12">
        <f>'Output LC'!G186/'Output LC'!$B$8</f>
        <v>0</v>
      </c>
      <c r="H186" s="12">
        <f>'Output LC'!H186/'Output LC'!$B$8</f>
        <v>0</v>
      </c>
      <c r="I186" s="12">
        <f>'Output LC'!I186/'Output LC'!$B$8</f>
        <v>0</v>
      </c>
      <c r="J186" s="12">
        <f>'Output LC'!J186/'Output LC'!$B$8</f>
        <v>0</v>
      </c>
      <c r="K186" s="12">
        <f>'Output LC'!K186/'Output LC'!$B$8</f>
        <v>0</v>
      </c>
      <c r="L186" s="12">
        <f>'Output LC'!L186/'Output LC'!$B$8</f>
        <v>0</v>
      </c>
      <c r="M186" s="12">
        <f>'Output LC'!M186/'Output LC'!$B$8</f>
        <v>0</v>
      </c>
      <c r="N186" s="12">
        <f>'Output LC'!N186/'Output LC'!$B$8</f>
        <v>0</v>
      </c>
      <c r="O186" s="12">
        <f>'Output LC'!O186/'Output LC'!$B$8</f>
        <v>0</v>
      </c>
      <c r="P186" s="12">
        <f>'Output LC'!P186/'Output LC'!$B$8</f>
        <v>0</v>
      </c>
      <c r="Q186" s="12">
        <f>'Output LC'!Q186/'Output LC'!$B$8</f>
        <v>0</v>
      </c>
      <c r="R186" s="12">
        <f>'Output LC'!R186/'Output LC'!$B$8</f>
        <v>0</v>
      </c>
      <c r="S186" s="12">
        <f>'Output LC'!S186/1</f>
        <v>0</v>
      </c>
      <c r="T186" s="12">
        <f>'Output LC'!T186/1</f>
        <v>0</v>
      </c>
      <c r="U186" s="12">
        <f>'Output LC'!U186/1</f>
        <v>0</v>
      </c>
      <c r="V186" s="12">
        <f>'Output LC'!V186/1</f>
        <v>0</v>
      </c>
      <c r="W186" s="12">
        <f>'Output LC'!W186/1</f>
        <v>0</v>
      </c>
      <c r="X186" s="12">
        <f>'Output LC'!X186/1</f>
        <v>0</v>
      </c>
      <c r="Y186" s="12">
        <f>'Output LC'!Y186/1</f>
        <v>0</v>
      </c>
      <c r="Z186" s="12">
        <f>'Output LC'!Z186/1</f>
        <v>0</v>
      </c>
      <c r="AA186" s="12">
        <f>'Output LC'!AA186/1</f>
        <v>0</v>
      </c>
      <c r="AB186" s="12">
        <f>'Output LC'!AB186/1</f>
        <v>0</v>
      </c>
      <c r="AC186" s="12">
        <f>'Output LC'!AC186/1</f>
        <v>0</v>
      </c>
      <c r="AD186" s="12">
        <f>'Output LC'!AD186/1</f>
        <v>0</v>
      </c>
      <c r="AE186" s="12">
        <f>'Output LC'!AE186/1</f>
        <v>0</v>
      </c>
      <c r="AF186" s="12">
        <f>'Output LC'!AF186/1</f>
        <v>0</v>
      </c>
      <c r="AG186" s="12">
        <f>'Output LC'!AG186/1</f>
        <v>0</v>
      </c>
      <c r="AH186" s="12">
        <f>'Output LC'!AH186/1</f>
        <v>0</v>
      </c>
      <c r="AI186" s="12">
        <f>'Output LC'!AI186/1</f>
        <v>0</v>
      </c>
      <c r="AJ186" s="12"/>
      <c r="AK186" s="12"/>
    </row>
    <row r="187" spans="1:37"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</row>
    <row r="188" spans="1:37">
      <c r="A188" s="33" t="s">
        <v>136</v>
      </c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</row>
    <row r="189" spans="1:37">
      <c r="A189" t="s">
        <v>137</v>
      </c>
      <c r="C189" s="12">
        <f>'Output LC'!C189/'Output LC'!$B$8</f>
        <v>0</v>
      </c>
      <c r="D189" s="12">
        <f>'Output LC'!D189/'Output LC'!$B$8</f>
        <v>0</v>
      </c>
      <c r="E189" s="12">
        <f>'Output LC'!E189/'Output LC'!$B$8</f>
        <v>0</v>
      </c>
      <c r="F189" s="12">
        <f>'Output LC'!F189/'Output LC'!$B$8</f>
        <v>0</v>
      </c>
      <c r="G189" s="12">
        <f>'Output LC'!G189/'Output LC'!$B$8</f>
        <v>0</v>
      </c>
      <c r="H189" s="12">
        <f>'Output LC'!H189/'Output LC'!$B$8</f>
        <v>0</v>
      </c>
      <c r="I189" s="12">
        <f>'Output LC'!I189/'Output LC'!$B$8</f>
        <v>0</v>
      </c>
      <c r="J189" s="12">
        <f>'Output LC'!J189/'Output LC'!$B$8</f>
        <v>0</v>
      </c>
      <c r="K189" s="12">
        <f>'Output LC'!K189/'Output LC'!$B$8</f>
        <v>0</v>
      </c>
      <c r="L189" s="12">
        <f>'Output LC'!L189/'Output LC'!$B$8</f>
        <v>0</v>
      </c>
      <c r="M189" s="12">
        <f>'Output LC'!M189/'Output LC'!$B$8</f>
        <v>0</v>
      </c>
      <c r="N189" s="12">
        <f>'Output LC'!N189/'Output LC'!$B$8</f>
        <v>0</v>
      </c>
      <c r="O189" s="12">
        <f>'Output LC'!O189/'Output LC'!$B$8</f>
        <v>0</v>
      </c>
      <c r="P189" s="12">
        <f>'Output LC'!P189/'Output LC'!$B$8</f>
        <v>0</v>
      </c>
      <c r="Q189" s="12">
        <f>'Output LC'!Q189/'Output LC'!$B$8</f>
        <v>0</v>
      </c>
      <c r="R189" s="12">
        <f>'Output LC'!R189/'Output LC'!$B$8</f>
        <v>0</v>
      </c>
      <c r="S189" s="12">
        <f>'Output LC'!S189/1</f>
        <v>0</v>
      </c>
      <c r="T189" s="12">
        <f>'Output LC'!T189/1</f>
        <v>0</v>
      </c>
      <c r="U189" s="12">
        <f>'Output LC'!U189/1</f>
        <v>0</v>
      </c>
      <c r="V189" s="12">
        <f>'Output LC'!V189/1</f>
        <v>0</v>
      </c>
      <c r="W189" s="12">
        <f>'Output LC'!W189/1</f>
        <v>0</v>
      </c>
      <c r="X189" s="12">
        <f>'Output LC'!X189/1</f>
        <v>0</v>
      </c>
      <c r="Y189" s="12">
        <f>'Output LC'!Y189/1</f>
        <v>0</v>
      </c>
      <c r="Z189" s="12">
        <f>'Output LC'!Z189/1</f>
        <v>0</v>
      </c>
      <c r="AA189" s="12">
        <f>'Output LC'!AA189/1</f>
        <v>0</v>
      </c>
      <c r="AB189" s="12">
        <f>'Output LC'!AB189/1</f>
        <v>0</v>
      </c>
      <c r="AC189" s="12">
        <f>'Output LC'!AC189/1</f>
        <v>0</v>
      </c>
      <c r="AD189" s="12">
        <f>'Output LC'!AD189/1</f>
        <v>0</v>
      </c>
      <c r="AE189" s="12">
        <f>'Output LC'!AE189/1</f>
        <v>0</v>
      </c>
      <c r="AF189" s="12">
        <f>'Output LC'!AF189/1</f>
        <v>0</v>
      </c>
      <c r="AG189" s="12">
        <f>'Output LC'!AG189/1</f>
        <v>0</v>
      </c>
      <c r="AH189" s="12">
        <f>'Output LC'!AH189/1</f>
        <v>0</v>
      </c>
      <c r="AI189" s="12">
        <f>'Output LC'!AI189/1</f>
        <v>0</v>
      </c>
      <c r="AJ189" s="12"/>
      <c r="AK189" s="12"/>
    </row>
    <row r="190" spans="1:37">
      <c r="A190" t="s">
        <v>119</v>
      </c>
      <c r="C190" s="12">
        <f>'Output LC'!C190/'Output LC'!$B$8</f>
        <v>0</v>
      </c>
      <c r="D190" s="12">
        <f>'Output LC'!D190/'Output LC'!$B$8</f>
        <v>0</v>
      </c>
      <c r="E190" s="12">
        <f>'Output LC'!E190/'Output LC'!$B$8</f>
        <v>0</v>
      </c>
      <c r="F190" s="12">
        <f>'Output LC'!F190/'Output LC'!$B$8</f>
        <v>0</v>
      </c>
      <c r="G190" s="12">
        <f>'Output LC'!G190/'Output LC'!$B$8</f>
        <v>0</v>
      </c>
      <c r="H190" s="12">
        <f>'Output LC'!H190/'Output LC'!$B$8</f>
        <v>0</v>
      </c>
      <c r="I190" s="12">
        <f>'Output LC'!I190/'Output LC'!$B$8</f>
        <v>0</v>
      </c>
      <c r="J190" s="12">
        <f>'Output LC'!J190/'Output LC'!$B$8</f>
        <v>0</v>
      </c>
      <c r="K190" s="12">
        <f>'Output LC'!K190/'Output LC'!$B$8</f>
        <v>0</v>
      </c>
      <c r="L190" s="12">
        <f>'Output LC'!L190/'Output LC'!$B$8</f>
        <v>0</v>
      </c>
      <c r="M190" s="12">
        <f>'Output LC'!M190/'Output LC'!$B$8</f>
        <v>0</v>
      </c>
      <c r="N190" s="12">
        <f>'Output LC'!N190/'Output LC'!$B$8</f>
        <v>0</v>
      </c>
      <c r="O190" s="12">
        <f>'Output LC'!O190/'Output LC'!$B$8</f>
        <v>0</v>
      </c>
      <c r="P190" s="12">
        <f>'Output LC'!P190/'Output LC'!$B$8</f>
        <v>0</v>
      </c>
      <c r="Q190" s="12">
        <f>'Output LC'!Q190/'Output LC'!$B$8</f>
        <v>0</v>
      </c>
      <c r="R190" s="12">
        <f>'Output LC'!R190/'Output LC'!$B$8</f>
        <v>0</v>
      </c>
      <c r="S190" s="12">
        <f>'Output LC'!S190/1</f>
        <v>0</v>
      </c>
      <c r="T190" s="12">
        <f>'Output LC'!T190/1</f>
        <v>0</v>
      </c>
      <c r="U190" s="12">
        <f>'Output LC'!U190/1</f>
        <v>0</v>
      </c>
      <c r="V190" s="12">
        <f>'Output LC'!V190/1</f>
        <v>0</v>
      </c>
      <c r="W190" s="12">
        <f>'Output LC'!W190/1</f>
        <v>0</v>
      </c>
      <c r="X190" s="12">
        <f>'Output LC'!X190/1</f>
        <v>0</v>
      </c>
      <c r="Y190" s="12">
        <f>'Output LC'!Y190/1</f>
        <v>0</v>
      </c>
      <c r="Z190" s="12">
        <f>'Output LC'!Z190/1</f>
        <v>0</v>
      </c>
      <c r="AA190" s="12">
        <f>'Output LC'!AA190/1</f>
        <v>0</v>
      </c>
      <c r="AB190" s="12">
        <f>'Output LC'!AB190/1</f>
        <v>0</v>
      </c>
      <c r="AC190" s="12">
        <f>'Output LC'!AC190/1</f>
        <v>0</v>
      </c>
      <c r="AD190" s="12">
        <f>'Output LC'!AD190/1</f>
        <v>0</v>
      </c>
      <c r="AE190" s="12">
        <f>'Output LC'!AE190/1</f>
        <v>0</v>
      </c>
      <c r="AF190" s="12">
        <f>'Output LC'!AF190/1</f>
        <v>0</v>
      </c>
      <c r="AG190" s="12">
        <f>'Output LC'!AG190/1</f>
        <v>0</v>
      </c>
      <c r="AH190" s="12">
        <f>'Output LC'!AH190/1</f>
        <v>0</v>
      </c>
      <c r="AI190" s="12">
        <f>'Output LC'!AI190/1</f>
        <v>0</v>
      </c>
      <c r="AJ190" s="12"/>
      <c r="AK190" s="12"/>
    </row>
    <row r="191" spans="1:37">
      <c r="A191" t="s">
        <v>120</v>
      </c>
      <c r="C191" s="12">
        <f>'Output LC'!C191/'Output LC'!$B$8</f>
        <v>0</v>
      </c>
      <c r="D191" s="12">
        <f>'Output LC'!D191/'Output LC'!$B$8</f>
        <v>0</v>
      </c>
      <c r="E191" s="12">
        <f>'Output LC'!E191/'Output LC'!$B$8</f>
        <v>0</v>
      </c>
      <c r="F191" s="12">
        <f>'Output LC'!F191/'Output LC'!$B$8</f>
        <v>0</v>
      </c>
      <c r="G191" s="12">
        <f>'Output LC'!G191/'Output LC'!$B$8</f>
        <v>0</v>
      </c>
      <c r="H191" s="12">
        <f>'Output LC'!H191/'Output LC'!$B$8</f>
        <v>0</v>
      </c>
      <c r="I191" s="12">
        <f>'Output LC'!I191/'Output LC'!$B$8</f>
        <v>0</v>
      </c>
      <c r="J191" s="12">
        <f>'Output LC'!J191/'Output LC'!$B$8</f>
        <v>0</v>
      </c>
      <c r="K191" s="12">
        <f>'Output LC'!K191/'Output LC'!$B$8</f>
        <v>0</v>
      </c>
      <c r="L191" s="12">
        <f>'Output LC'!L191/'Output LC'!$B$8</f>
        <v>0</v>
      </c>
      <c r="M191" s="12">
        <f>'Output LC'!M191/'Output LC'!$B$8</f>
        <v>0</v>
      </c>
      <c r="N191" s="12">
        <f>'Output LC'!N191/'Output LC'!$B$8</f>
        <v>0</v>
      </c>
      <c r="O191" s="12">
        <f>'Output LC'!O191/'Output LC'!$B$8</f>
        <v>0</v>
      </c>
      <c r="P191" s="12">
        <f>'Output LC'!P191/'Output LC'!$B$8</f>
        <v>0</v>
      </c>
      <c r="Q191" s="12">
        <f>'Output LC'!Q191/'Output LC'!$B$8</f>
        <v>0</v>
      </c>
      <c r="R191" s="12">
        <f>'Output LC'!R191/'Output LC'!$B$8</f>
        <v>0</v>
      </c>
      <c r="S191" s="12">
        <f>'Output LC'!S191/1</f>
        <v>0</v>
      </c>
      <c r="T191" s="12">
        <f>'Output LC'!T191/1</f>
        <v>0</v>
      </c>
      <c r="U191" s="12">
        <f>'Output LC'!U191/1</f>
        <v>0</v>
      </c>
      <c r="V191" s="12">
        <f>'Output LC'!V191/1</f>
        <v>0</v>
      </c>
      <c r="W191" s="12">
        <f>'Output LC'!W191/1</f>
        <v>0</v>
      </c>
      <c r="X191" s="12">
        <f>'Output LC'!X191/1</f>
        <v>0</v>
      </c>
      <c r="Y191" s="12">
        <f>'Output LC'!Y191/1</f>
        <v>0</v>
      </c>
      <c r="Z191" s="12">
        <f>'Output LC'!Z191/1</f>
        <v>0</v>
      </c>
      <c r="AA191" s="12">
        <f>'Output LC'!AA191/1</f>
        <v>0</v>
      </c>
      <c r="AB191" s="12">
        <f>'Output LC'!AB191/1</f>
        <v>0</v>
      </c>
      <c r="AC191" s="12">
        <f>'Output LC'!AC191/1</f>
        <v>0</v>
      </c>
      <c r="AD191" s="12">
        <f>'Output LC'!AD191/1</f>
        <v>0</v>
      </c>
      <c r="AE191" s="12">
        <f>'Output LC'!AE191/1</f>
        <v>0</v>
      </c>
      <c r="AF191" s="12">
        <f>'Output LC'!AF191/1</f>
        <v>0</v>
      </c>
      <c r="AG191" s="12">
        <f>'Output LC'!AG191/1</f>
        <v>0</v>
      </c>
      <c r="AH191" s="12">
        <f>'Output LC'!AH191/1</f>
        <v>0</v>
      </c>
      <c r="AI191" s="12">
        <f>'Output LC'!AI191/1</f>
        <v>0</v>
      </c>
      <c r="AJ191" s="12"/>
      <c r="AK191" s="12"/>
    </row>
    <row r="192" spans="1:37">
      <c r="A192" s="28" t="s">
        <v>138</v>
      </c>
      <c r="C192" s="12">
        <f>'Output LC'!C192/'Output LC'!$B$8</f>
        <v>0</v>
      </c>
      <c r="D192" s="12">
        <f>'Output LC'!D192/'Output LC'!$B$8</f>
        <v>0</v>
      </c>
      <c r="E192" s="12">
        <f>'Output LC'!E192/'Output LC'!$B$8</f>
        <v>0</v>
      </c>
      <c r="F192" s="12">
        <f>'Output LC'!F192/'Output LC'!$B$8</f>
        <v>0</v>
      </c>
      <c r="G192" s="12">
        <f>'Output LC'!G192/'Output LC'!$B$8</f>
        <v>0</v>
      </c>
      <c r="H192" s="12">
        <f>'Output LC'!H192/'Output LC'!$B$8</f>
        <v>0</v>
      </c>
      <c r="I192" s="12">
        <f>'Output LC'!I192/'Output LC'!$B$8</f>
        <v>0</v>
      </c>
      <c r="J192" s="12">
        <f>'Output LC'!J192/'Output LC'!$B$8</f>
        <v>0</v>
      </c>
      <c r="K192" s="12">
        <f>'Output LC'!K192/'Output LC'!$B$8</f>
        <v>0</v>
      </c>
      <c r="L192" s="12">
        <f>'Output LC'!L192/'Output LC'!$B$8</f>
        <v>0</v>
      </c>
      <c r="M192" s="12">
        <f>'Output LC'!M192/'Output LC'!$B$8</f>
        <v>0</v>
      </c>
      <c r="N192" s="12">
        <f>'Output LC'!N192/'Output LC'!$B$8</f>
        <v>0</v>
      </c>
      <c r="O192" s="12">
        <f>'Output LC'!O192/'Output LC'!$B$8</f>
        <v>0</v>
      </c>
      <c r="P192" s="12">
        <f>'Output LC'!P192/'Output LC'!$B$8</f>
        <v>0</v>
      </c>
      <c r="Q192" s="12">
        <f>'Output LC'!Q192/'Output LC'!$B$8</f>
        <v>0</v>
      </c>
      <c r="R192" s="12">
        <f>'Output LC'!R192/'Output LC'!$B$8</f>
        <v>0</v>
      </c>
      <c r="S192" s="12">
        <f>'Output LC'!S192/1</f>
        <v>0</v>
      </c>
      <c r="T192" s="12">
        <f>'Output LC'!T192/1</f>
        <v>0</v>
      </c>
      <c r="U192" s="12">
        <f>'Output LC'!U192/1</f>
        <v>0</v>
      </c>
      <c r="V192" s="12">
        <f>'Output LC'!V192/1</f>
        <v>0</v>
      </c>
      <c r="W192" s="12">
        <f>'Output LC'!W192/1</f>
        <v>0</v>
      </c>
      <c r="X192" s="12">
        <f>'Output LC'!X192/1</f>
        <v>0</v>
      </c>
      <c r="Y192" s="12">
        <f>'Output LC'!Y192/1</f>
        <v>0</v>
      </c>
      <c r="Z192" s="12">
        <f>'Output LC'!Z192/1</f>
        <v>0</v>
      </c>
      <c r="AA192" s="12">
        <f>'Output LC'!AA192/1</f>
        <v>0</v>
      </c>
      <c r="AB192" s="12">
        <f>'Output LC'!AB192/1</f>
        <v>0</v>
      </c>
      <c r="AC192" s="12">
        <f>'Output LC'!AC192/1</f>
        <v>0</v>
      </c>
      <c r="AD192" s="12">
        <f>'Output LC'!AD192/1</f>
        <v>0</v>
      </c>
      <c r="AE192" s="12">
        <f>'Output LC'!AE192/1</f>
        <v>0</v>
      </c>
      <c r="AF192" s="12">
        <f>'Output LC'!AF192/1</f>
        <v>0</v>
      </c>
      <c r="AG192" s="12">
        <f>'Output LC'!AG192/1</f>
        <v>0</v>
      </c>
      <c r="AH192" s="12">
        <f>'Output LC'!AH192/1</f>
        <v>0</v>
      </c>
      <c r="AI192" s="12">
        <f>'Output LC'!AI192/1</f>
        <v>0</v>
      </c>
      <c r="AJ192" s="12"/>
      <c r="AK192" s="12"/>
    </row>
    <row r="193" spans="1:37"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</row>
    <row r="194" spans="1:37">
      <c r="A194" t="s">
        <v>139</v>
      </c>
      <c r="C194" s="12">
        <f>'Output LC'!C194/'Output LC'!$B$8</f>
        <v>0</v>
      </c>
      <c r="D194" s="12">
        <f>'Output LC'!D194/'Output LC'!$B$8</f>
        <v>0</v>
      </c>
      <c r="E194" s="12">
        <f>'Output LC'!E194/'Output LC'!$B$8</f>
        <v>0</v>
      </c>
      <c r="F194" s="12">
        <f>'Output LC'!F194/'Output LC'!$B$8</f>
        <v>0</v>
      </c>
      <c r="G194" s="12">
        <f>'Output LC'!G194/'Output LC'!$B$8</f>
        <v>0</v>
      </c>
      <c r="H194" s="12">
        <f>'Output LC'!H194/'Output LC'!$B$8</f>
        <v>0</v>
      </c>
      <c r="I194" s="12">
        <f>'Output LC'!I194/'Output LC'!$B$8</f>
        <v>0</v>
      </c>
      <c r="J194" s="12">
        <f>'Output LC'!J194/'Output LC'!$B$8</f>
        <v>0</v>
      </c>
      <c r="K194" s="12">
        <f>'Output LC'!K194/'Output LC'!$B$8</f>
        <v>0</v>
      </c>
      <c r="L194" s="12">
        <f>'Output LC'!L194/'Output LC'!$B$8</f>
        <v>0</v>
      </c>
      <c r="M194" s="12">
        <f>'Output LC'!M194/'Output LC'!$B$8</f>
        <v>0</v>
      </c>
      <c r="N194" s="12">
        <f>'Output LC'!N194/'Output LC'!$B$8</f>
        <v>0</v>
      </c>
      <c r="O194" s="12">
        <f>'Output LC'!O194/'Output LC'!$B$8</f>
        <v>0</v>
      </c>
      <c r="P194" s="12">
        <f>'Output LC'!P194/'Output LC'!$B$8</f>
        <v>0</v>
      </c>
      <c r="Q194" s="12">
        <f>'Output LC'!Q194/'Output LC'!$B$8</f>
        <v>0</v>
      </c>
      <c r="R194" s="12">
        <f>'Output LC'!R194/'Output LC'!$B$8</f>
        <v>0</v>
      </c>
      <c r="S194" s="12">
        <f>'Output LC'!S194/1</f>
        <v>0</v>
      </c>
      <c r="T194" s="12">
        <f>'Output LC'!T194/1</f>
        <v>0</v>
      </c>
      <c r="U194" s="12">
        <f>'Output LC'!U194/1</f>
        <v>0</v>
      </c>
      <c r="V194" s="12">
        <f>'Output LC'!V194/1</f>
        <v>0</v>
      </c>
      <c r="W194" s="12">
        <f>'Output LC'!W194/1</f>
        <v>0</v>
      </c>
      <c r="X194" s="12">
        <f>'Output LC'!X194/1</f>
        <v>0</v>
      </c>
      <c r="Y194" s="12">
        <f>'Output LC'!Y194/1</f>
        <v>0</v>
      </c>
      <c r="Z194" s="12">
        <f>'Output LC'!Z194/1</f>
        <v>0</v>
      </c>
      <c r="AA194" s="12">
        <f>'Output LC'!AA194/1</f>
        <v>0</v>
      </c>
      <c r="AB194" s="12">
        <f>'Output LC'!AB194/1</f>
        <v>0</v>
      </c>
      <c r="AC194" s="12">
        <f>'Output LC'!AC194/1</f>
        <v>0</v>
      </c>
      <c r="AD194" s="12">
        <f>'Output LC'!AD194/1</f>
        <v>0</v>
      </c>
      <c r="AE194" s="12">
        <f>'Output LC'!AE194/1</f>
        <v>0</v>
      </c>
      <c r="AF194" s="12">
        <f>'Output LC'!AF194/1</f>
        <v>0</v>
      </c>
      <c r="AG194" s="12">
        <f>'Output LC'!AG194/1</f>
        <v>0</v>
      </c>
      <c r="AH194" s="12">
        <f>'Output LC'!AH194/1</f>
        <v>0</v>
      </c>
      <c r="AI194" s="12">
        <f>'Output LC'!AI194/1</f>
        <v>0</v>
      </c>
      <c r="AJ194" s="12"/>
      <c r="AK194" s="12"/>
    </row>
    <row r="195" spans="1:37">
      <c r="A195" t="s">
        <v>140</v>
      </c>
      <c r="C195" s="12">
        <f>'Output LC'!C195/'Output LC'!$B$8</f>
        <v>0</v>
      </c>
      <c r="D195" s="12">
        <f>'Output LC'!D195/'Output LC'!$B$8</f>
        <v>0</v>
      </c>
      <c r="E195" s="12">
        <f>'Output LC'!E195/'Output LC'!$B$8</f>
        <v>0</v>
      </c>
      <c r="F195" s="12">
        <f>'Output LC'!F195/'Output LC'!$B$8</f>
        <v>0</v>
      </c>
      <c r="G195" s="12">
        <f>'Output LC'!G195/'Output LC'!$B$8</f>
        <v>0</v>
      </c>
      <c r="H195" s="12">
        <f>'Output LC'!H195/'Output LC'!$B$8</f>
        <v>0</v>
      </c>
      <c r="I195" s="12">
        <f>'Output LC'!I195/'Output LC'!$B$8</f>
        <v>0</v>
      </c>
      <c r="J195" s="12">
        <f>'Output LC'!J195/'Output LC'!$B$8</f>
        <v>0</v>
      </c>
      <c r="K195" s="12">
        <f>'Output LC'!K195/'Output LC'!$B$8</f>
        <v>0</v>
      </c>
      <c r="L195" s="12">
        <f>'Output LC'!L195/'Output LC'!$B$8</f>
        <v>0</v>
      </c>
      <c r="M195" s="12">
        <f>'Output LC'!M195/'Output LC'!$B$8</f>
        <v>0</v>
      </c>
      <c r="N195" s="12">
        <f>'Output LC'!N195/'Output LC'!$B$8</f>
        <v>0</v>
      </c>
      <c r="O195" s="12">
        <f>'Output LC'!O195/'Output LC'!$B$8</f>
        <v>0</v>
      </c>
      <c r="P195" s="12">
        <f>'Output LC'!P195/'Output LC'!$B$8</f>
        <v>0</v>
      </c>
      <c r="Q195" s="12">
        <f>'Output LC'!Q195/'Output LC'!$B$8</f>
        <v>0</v>
      </c>
      <c r="R195" s="12">
        <f>'Output LC'!R195/'Output LC'!$B$8</f>
        <v>0</v>
      </c>
      <c r="S195" s="12">
        <f>'Output LC'!S195/1</f>
        <v>0</v>
      </c>
      <c r="T195" s="12">
        <f>'Output LC'!T195/1</f>
        <v>0</v>
      </c>
      <c r="U195" s="12">
        <f>'Output LC'!U195/1</f>
        <v>0</v>
      </c>
      <c r="V195" s="12">
        <f>'Output LC'!V195/1</f>
        <v>0</v>
      </c>
      <c r="W195" s="12">
        <f>'Output LC'!W195/1</f>
        <v>0</v>
      </c>
      <c r="X195" s="12">
        <f>'Output LC'!X195/1</f>
        <v>0</v>
      </c>
      <c r="Y195" s="12">
        <f>'Output LC'!Y195/1</f>
        <v>0</v>
      </c>
      <c r="Z195" s="12">
        <f>'Output LC'!Z195/1</f>
        <v>0</v>
      </c>
      <c r="AA195" s="12">
        <f>'Output LC'!AA195/1</f>
        <v>0</v>
      </c>
      <c r="AB195" s="12">
        <f>'Output LC'!AB195/1</f>
        <v>0</v>
      </c>
      <c r="AC195" s="12">
        <f>'Output LC'!AC195/1</f>
        <v>0</v>
      </c>
      <c r="AD195" s="12">
        <f>'Output LC'!AD195/1</f>
        <v>0</v>
      </c>
      <c r="AE195" s="12">
        <f>'Output LC'!AE195/1</f>
        <v>0</v>
      </c>
      <c r="AF195" s="12">
        <f>'Output LC'!AF195/1</f>
        <v>0</v>
      </c>
      <c r="AG195" s="12">
        <f>'Output LC'!AG195/1</f>
        <v>0</v>
      </c>
      <c r="AH195" s="12">
        <f>'Output LC'!AH195/1</f>
        <v>0</v>
      </c>
      <c r="AI195" s="12">
        <f>'Output LC'!AI195/1</f>
        <v>0</v>
      </c>
      <c r="AJ195" s="12"/>
      <c r="AK195" s="12"/>
    </row>
    <row r="196" spans="1:37">
      <c r="A196" t="s">
        <v>141</v>
      </c>
      <c r="C196" s="12">
        <f>'Output LC'!C196/'Output LC'!$B$8</f>
        <v>0</v>
      </c>
      <c r="D196" s="12">
        <f>'Output LC'!D196/'Output LC'!$B$8</f>
        <v>0</v>
      </c>
      <c r="E196" s="12">
        <f>'Output LC'!E196/'Output LC'!$B$8</f>
        <v>0</v>
      </c>
      <c r="F196" s="12">
        <f>'Output LC'!F196/'Output LC'!$B$8</f>
        <v>0</v>
      </c>
      <c r="G196" s="12">
        <f>'Output LC'!G196/'Output LC'!$B$8</f>
        <v>0</v>
      </c>
      <c r="H196" s="12">
        <f>'Output LC'!H196/'Output LC'!$B$8</f>
        <v>0</v>
      </c>
      <c r="I196" s="12">
        <f>'Output LC'!I196/'Output LC'!$B$8</f>
        <v>0</v>
      </c>
      <c r="J196" s="12">
        <f>'Output LC'!J196/'Output LC'!$B$8</f>
        <v>0</v>
      </c>
      <c r="K196" s="12">
        <f>'Output LC'!K196/'Output LC'!$B$8</f>
        <v>0</v>
      </c>
      <c r="L196" s="12">
        <f>'Output LC'!L196/'Output LC'!$B$8</f>
        <v>0</v>
      </c>
      <c r="M196" s="12">
        <f>'Output LC'!M196/'Output LC'!$B$8</f>
        <v>0</v>
      </c>
      <c r="N196" s="12">
        <f>'Output LC'!N196/'Output LC'!$B$8</f>
        <v>0</v>
      </c>
      <c r="O196" s="12">
        <f>'Output LC'!O196/'Output LC'!$B$8</f>
        <v>0</v>
      </c>
      <c r="P196" s="12">
        <f>'Output LC'!P196/'Output LC'!$B$8</f>
        <v>0</v>
      </c>
      <c r="Q196" s="12">
        <f>'Output LC'!Q196/'Output LC'!$B$8</f>
        <v>0</v>
      </c>
      <c r="R196" s="12">
        <f>'Output LC'!R196/'Output LC'!$B$8</f>
        <v>0</v>
      </c>
      <c r="S196" s="12">
        <f>'Output LC'!S196/1</f>
        <v>0</v>
      </c>
      <c r="T196" s="12">
        <f>'Output LC'!T196/1</f>
        <v>0</v>
      </c>
      <c r="U196" s="12">
        <f>'Output LC'!U196/1</f>
        <v>0</v>
      </c>
      <c r="V196" s="12">
        <f>'Output LC'!V196/1</f>
        <v>0</v>
      </c>
      <c r="W196" s="12">
        <f>'Output LC'!W196/1</f>
        <v>0</v>
      </c>
      <c r="X196" s="12">
        <f>'Output LC'!X196/1</f>
        <v>0</v>
      </c>
      <c r="Y196" s="12">
        <f>'Output LC'!Y196/1</f>
        <v>0</v>
      </c>
      <c r="Z196" s="12">
        <f>'Output LC'!Z196/1</f>
        <v>0</v>
      </c>
      <c r="AA196" s="12">
        <f>'Output LC'!AA196/1</f>
        <v>0</v>
      </c>
      <c r="AB196" s="12">
        <f>'Output LC'!AB196/1</f>
        <v>0</v>
      </c>
      <c r="AC196" s="12">
        <f>'Output LC'!AC196/1</f>
        <v>0</v>
      </c>
      <c r="AD196" s="12">
        <f>'Output LC'!AD196/1</f>
        <v>0</v>
      </c>
      <c r="AE196" s="12">
        <f>'Output LC'!AE196/1</f>
        <v>0</v>
      </c>
      <c r="AF196" s="12">
        <f>'Output LC'!AF196/1</f>
        <v>0</v>
      </c>
      <c r="AG196" s="12">
        <f>'Output LC'!AG196/1</f>
        <v>0</v>
      </c>
      <c r="AH196" s="12">
        <f>'Output LC'!AH196/1</f>
        <v>0</v>
      </c>
      <c r="AI196" s="12">
        <f>'Output LC'!AI196/1</f>
        <v>0</v>
      </c>
      <c r="AJ196" s="12"/>
      <c r="AK196" s="12"/>
    </row>
    <row r="197" spans="1:37">
      <c r="A197" t="s">
        <v>142</v>
      </c>
      <c r="C197" s="12">
        <f>'Output LC'!C197/'Output LC'!$B$8</f>
        <v>0</v>
      </c>
      <c r="D197" s="12">
        <f>'Output LC'!D197/'Output LC'!$B$8</f>
        <v>0</v>
      </c>
      <c r="E197" s="12">
        <f>'Output LC'!E197/'Output LC'!$B$8</f>
        <v>0</v>
      </c>
      <c r="F197" s="12">
        <f>'Output LC'!F197/'Output LC'!$B$8</f>
        <v>0</v>
      </c>
      <c r="G197" s="12">
        <f>'Output LC'!G197/'Output LC'!$B$8</f>
        <v>0</v>
      </c>
      <c r="H197" s="12">
        <f>'Output LC'!H197/'Output LC'!$B$8</f>
        <v>0</v>
      </c>
      <c r="I197" s="12">
        <f>'Output LC'!I197/'Output LC'!$B$8</f>
        <v>0</v>
      </c>
      <c r="J197" s="12">
        <f>'Output LC'!J197/'Output LC'!$B$8</f>
        <v>0</v>
      </c>
      <c r="K197" s="12">
        <f>'Output LC'!K197/'Output LC'!$B$8</f>
        <v>0</v>
      </c>
      <c r="L197" s="12">
        <f>'Output LC'!L197/'Output LC'!$B$8</f>
        <v>0</v>
      </c>
      <c r="M197" s="12">
        <f>'Output LC'!M197/'Output LC'!$B$8</f>
        <v>0</v>
      </c>
      <c r="N197" s="12">
        <f>'Output LC'!N197/'Output LC'!$B$8</f>
        <v>0</v>
      </c>
      <c r="O197" s="12">
        <f>'Output LC'!O197/'Output LC'!$B$8</f>
        <v>0</v>
      </c>
      <c r="P197" s="12">
        <f>'Output LC'!P197/'Output LC'!$B$8</f>
        <v>0</v>
      </c>
      <c r="Q197" s="12">
        <f>'Output LC'!Q197/'Output LC'!$B$8</f>
        <v>0</v>
      </c>
      <c r="R197" s="12">
        <f>'Output LC'!R197/'Output LC'!$B$8</f>
        <v>0</v>
      </c>
      <c r="S197" s="12">
        <f>'Output LC'!S197/1</f>
        <v>0</v>
      </c>
      <c r="T197" s="12">
        <f>'Output LC'!T197/1</f>
        <v>0</v>
      </c>
      <c r="U197" s="12">
        <f>'Output LC'!U197/1</f>
        <v>0</v>
      </c>
      <c r="V197" s="12">
        <f>'Output LC'!V197/1</f>
        <v>0</v>
      </c>
      <c r="W197" s="12">
        <f>'Output LC'!W197/1</f>
        <v>0</v>
      </c>
      <c r="X197" s="12">
        <f>'Output LC'!X197/1</f>
        <v>0</v>
      </c>
      <c r="Y197" s="12">
        <f>'Output LC'!Y197/1</f>
        <v>0</v>
      </c>
      <c r="Z197" s="12">
        <f>'Output LC'!Z197/1</f>
        <v>0</v>
      </c>
      <c r="AA197" s="12">
        <f>'Output LC'!AA197/1</f>
        <v>0</v>
      </c>
      <c r="AB197" s="12">
        <f>'Output LC'!AB197/1</f>
        <v>0</v>
      </c>
      <c r="AC197" s="12">
        <f>'Output LC'!AC197/1</f>
        <v>0</v>
      </c>
      <c r="AD197" s="12">
        <f>'Output LC'!AD197/1</f>
        <v>0</v>
      </c>
      <c r="AE197" s="12">
        <f>'Output LC'!AE197/1</f>
        <v>0</v>
      </c>
      <c r="AF197" s="12">
        <f>'Output LC'!AF197/1</f>
        <v>0</v>
      </c>
      <c r="AG197" s="12">
        <f>'Output LC'!AG197/1</f>
        <v>0</v>
      </c>
      <c r="AH197" s="12">
        <f>'Output LC'!AH197/1</f>
        <v>0</v>
      </c>
      <c r="AI197" s="12">
        <f>'Output LC'!AI197/1</f>
        <v>0</v>
      </c>
      <c r="AJ197" s="12"/>
      <c r="AK197" s="12"/>
    </row>
    <row r="198" spans="1:37">
      <c r="A198" t="s">
        <v>143</v>
      </c>
      <c r="C198" s="12">
        <f>'Output LC'!C198/'Output LC'!$B$8</f>
        <v>0</v>
      </c>
      <c r="D198" s="12">
        <f>'Output LC'!D198/'Output LC'!$B$8</f>
        <v>0</v>
      </c>
      <c r="E198" s="12">
        <f>'Output LC'!E198/'Output LC'!$B$8</f>
        <v>0</v>
      </c>
      <c r="F198" s="12">
        <f>'Output LC'!F198/'Output LC'!$B$8</f>
        <v>0</v>
      </c>
      <c r="G198" s="12">
        <f>'Output LC'!G198/'Output LC'!$B$8</f>
        <v>0</v>
      </c>
      <c r="H198" s="12">
        <f>'Output LC'!H198/'Output LC'!$B$8</f>
        <v>0</v>
      </c>
      <c r="I198" s="12">
        <f>'Output LC'!I198/'Output LC'!$B$8</f>
        <v>0</v>
      </c>
      <c r="J198" s="12">
        <f>'Output LC'!J198/'Output LC'!$B$8</f>
        <v>0</v>
      </c>
      <c r="K198" s="12">
        <f>'Output LC'!K198/'Output LC'!$B$8</f>
        <v>0</v>
      </c>
      <c r="L198" s="12">
        <f>'Output LC'!L198/'Output LC'!$B$8</f>
        <v>0</v>
      </c>
      <c r="M198" s="12">
        <f>'Output LC'!M198/'Output LC'!$B$8</f>
        <v>0</v>
      </c>
      <c r="N198" s="12">
        <f>'Output LC'!N198/'Output LC'!$B$8</f>
        <v>0</v>
      </c>
      <c r="O198" s="12">
        <f>'Output LC'!O198/'Output LC'!$B$8</f>
        <v>0</v>
      </c>
      <c r="P198" s="12">
        <f>'Output LC'!P198/'Output LC'!$B$8</f>
        <v>0</v>
      </c>
      <c r="Q198" s="12">
        <f>'Output LC'!Q198/'Output LC'!$B$8</f>
        <v>0</v>
      </c>
      <c r="R198" s="12">
        <f>'Output LC'!R198/'Output LC'!$B$8</f>
        <v>0</v>
      </c>
      <c r="S198" s="12">
        <f>'Output LC'!S198/1</f>
        <v>0</v>
      </c>
      <c r="T198" s="12">
        <f>'Output LC'!T198/1</f>
        <v>0</v>
      </c>
      <c r="U198" s="12">
        <f>'Output LC'!U198/1</f>
        <v>0</v>
      </c>
      <c r="V198" s="12">
        <f>'Output LC'!V198/1</f>
        <v>0</v>
      </c>
      <c r="W198" s="12">
        <f>'Output LC'!W198/1</f>
        <v>0</v>
      </c>
      <c r="X198" s="12">
        <f>'Output LC'!X198/1</f>
        <v>0</v>
      </c>
      <c r="Y198" s="12">
        <f>'Output LC'!Y198/1</f>
        <v>0</v>
      </c>
      <c r="Z198" s="12">
        <f>'Output LC'!Z198/1</f>
        <v>0</v>
      </c>
      <c r="AA198" s="12">
        <f>'Output LC'!AA198/1</f>
        <v>0</v>
      </c>
      <c r="AB198" s="12">
        <f>'Output LC'!AB198/1</f>
        <v>0</v>
      </c>
      <c r="AC198" s="12">
        <f>'Output LC'!AC198/1</f>
        <v>0</v>
      </c>
      <c r="AD198" s="12">
        <f>'Output LC'!AD198/1</f>
        <v>0</v>
      </c>
      <c r="AE198" s="12">
        <f>'Output LC'!AE198/1</f>
        <v>0</v>
      </c>
      <c r="AF198" s="12">
        <f>'Output LC'!AF198/1</f>
        <v>0</v>
      </c>
      <c r="AG198" s="12">
        <f>'Output LC'!AG198/1</f>
        <v>0</v>
      </c>
      <c r="AH198" s="12">
        <f>'Output LC'!AH198/1</f>
        <v>0</v>
      </c>
      <c r="AI198" s="12">
        <f>'Output LC'!AI198/1</f>
        <v>0</v>
      </c>
      <c r="AJ198" s="12"/>
      <c r="AK198" s="12"/>
    </row>
    <row r="199" spans="1:37">
      <c r="A199" t="s">
        <v>144</v>
      </c>
      <c r="C199" s="12">
        <f>'Output LC'!C199/'Output LC'!$B$8</f>
        <v>0</v>
      </c>
      <c r="D199" s="12">
        <f>'Output LC'!D199/'Output LC'!$B$8</f>
        <v>0</v>
      </c>
      <c r="E199" s="12">
        <f>'Output LC'!E199/'Output LC'!$B$8</f>
        <v>0</v>
      </c>
      <c r="F199" s="12">
        <f>'Output LC'!F199/'Output LC'!$B$8</f>
        <v>0</v>
      </c>
      <c r="G199" s="12">
        <f>'Output LC'!G199/'Output LC'!$B$8</f>
        <v>0</v>
      </c>
      <c r="H199" s="12">
        <f>'Output LC'!H199/'Output LC'!$B$8</f>
        <v>0</v>
      </c>
      <c r="I199" s="12">
        <f>'Output LC'!I199/'Output LC'!$B$8</f>
        <v>0</v>
      </c>
      <c r="J199" s="12">
        <f>'Output LC'!J199/'Output LC'!$B$8</f>
        <v>0</v>
      </c>
      <c r="K199" s="12">
        <f>'Output LC'!K199/'Output LC'!$B$8</f>
        <v>0</v>
      </c>
      <c r="L199" s="12">
        <f>'Output LC'!L199/'Output LC'!$B$8</f>
        <v>0</v>
      </c>
      <c r="M199" s="12">
        <f>'Output LC'!M199/'Output LC'!$B$8</f>
        <v>0</v>
      </c>
      <c r="N199" s="12">
        <f>'Output LC'!N199/'Output LC'!$B$8</f>
        <v>0</v>
      </c>
      <c r="O199" s="12">
        <f>'Output LC'!O199/'Output LC'!$B$8</f>
        <v>0</v>
      </c>
      <c r="P199" s="12">
        <f>'Output LC'!P199/'Output LC'!$B$8</f>
        <v>0</v>
      </c>
      <c r="Q199" s="12">
        <f>'Output LC'!Q199/'Output LC'!$B$8</f>
        <v>0</v>
      </c>
      <c r="R199" s="12">
        <f>'Output LC'!R199/'Output LC'!$B$8</f>
        <v>0</v>
      </c>
      <c r="S199" s="12">
        <f>'Output LC'!S199/1</f>
        <v>0</v>
      </c>
      <c r="T199" s="12">
        <f>'Output LC'!T199/1</f>
        <v>0</v>
      </c>
      <c r="U199" s="12">
        <f>'Output LC'!U199/1</f>
        <v>0</v>
      </c>
      <c r="V199" s="12">
        <f>'Output LC'!V199/1</f>
        <v>0</v>
      </c>
      <c r="W199" s="12">
        <f>'Output LC'!W199/1</f>
        <v>0</v>
      </c>
      <c r="X199" s="12">
        <f>'Output LC'!X199/1</f>
        <v>0</v>
      </c>
      <c r="Y199" s="12">
        <f>'Output LC'!Y199/1</f>
        <v>0</v>
      </c>
      <c r="Z199" s="12">
        <f>'Output LC'!Z199/1</f>
        <v>0</v>
      </c>
      <c r="AA199" s="12">
        <f>'Output LC'!AA199/1</f>
        <v>0</v>
      </c>
      <c r="AB199" s="12">
        <f>'Output LC'!AB199/1</f>
        <v>0</v>
      </c>
      <c r="AC199" s="12">
        <f>'Output LC'!AC199/1</f>
        <v>0</v>
      </c>
      <c r="AD199" s="12">
        <f>'Output LC'!AD199/1</f>
        <v>0</v>
      </c>
      <c r="AE199" s="12">
        <f>'Output LC'!AE199/1</f>
        <v>0</v>
      </c>
      <c r="AF199" s="12">
        <f>'Output LC'!AF199/1</f>
        <v>0</v>
      </c>
      <c r="AG199" s="12">
        <f>'Output LC'!AG199/1</f>
        <v>0</v>
      </c>
      <c r="AH199" s="12">
        <f>'Output LC'!AH199/1</f>
        <v>0</v>
      </c>
      <c r="AI199" s="12">
        <f>'Output LC'!AI199/1</f>
        <v>0</v>
      </c>
      <c r="AJ199" s="12"/>
      <c r="AK199" s="12"/>
    </row>
    <row r="200" spans="1:37"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</row>
    <row r="201" spans="1:37">
      <c r="A201" t="s">
        <v>145</v>
      </c>
      <c r="C201" s="12">
        <f>'Output LC'!C201/'Output LC'!$B$8</f>
        <v>0</v>
      </c>
      <c r="D201" s="12">
        <f>'Output LC'!D201/'Output LC'!$B$8</f>
        <v>0</v>
      </c>
      <c r="E201" s="12">
        <f>'Output LC'!E201/'Output LC'!$B$8</f>
        <v>0</v>
      </c>
      <c r="F201" s="12">
        <f>'Output LC'!F201/'Output LC'!$B$8</f>
        <v>0</v>
      </c>
      <c r="G201" s="12">
        <f>'Output LC'!G201/'Output LC'!$B$8</f>
        <v>0</v>
      </c>
      <c r="H201" s="12">
        <f>'Output LC'!H201/'Output LC'!$B$8</f>
        <v>0</v>
      </c>
      <c r="I201" s="12">
        <f>'Output LC'!I201/'Output LC'!$B$8</f>
        <v>0</v>
      </c>
      <c r="J201" s="12">
        <f>'Output LC'!J201/'Output LC'!$B$8</f>
        <v>0</v>
      </c>
      <c r="K201" s="12">
        <f>'Output LC'!K201/'Output LC'!$B$8</f>
        <v>0</v>
      </c>
      <c r="L201" s="12">
        <f>'Output LC'!L201/'Output LC'!$B$8</f>
        <v>0</v>
      </c>
      <c r="M201" s="12">
        <f>'Output LC'!M201/'Output LC'!$B$8</f>
        <v>0</v>
      </c>
      <c r="N201" s="12">
        <f>'Output LC'!N201/'Output LC'!$B$8</f>
        <v>0</v>
      </c>
      <c r="O201" s="12">
        <f>'Output LC'!O201/'Output LC'!$B$8</f>
        <v>0</v>
      </c>
      <c r="P201" s="12">
        <f>'Output LC'!P201/'Output LC'!$B$8</f>
        <v>0</v>
      </c>
      <c r="Q201" s="12">
        <f>'Output LC'!Q201/'Output LC'!$B$8</f>
        <v>0</v>
      </c>
      <c r="R201" s="12">
        <f>'Output LC'!R201/'Output LC'!$B$8</f>
        <v>0</v>
      </c>
      <c r="S201" s="12">
        <f>'Output LC'!S201/1</f>
        <v>0</v>
      </c>
      <c r="T201" s="12">
        <f>'Output LC'!T201/1</f>
        <v>0</v>
      </c>
      <c r="U201" s="12">
        <f>'Output LC'!U201/1</f>
        <v>0</v>
      </c>
      <c r="V201" s="12">
        <f>'Output LC'!V201/1</f>
        <v>0</v>
      </c>
      <c r="W201" s="12">
        <f>'Output LC'!W201/1</f>
        <v>0</v>
      </c>
      <c r="X201" s="12">
        <f>'Output LC'!X201/1</f>
        <v>0</v>
      </c>
      <c r="Y201" s="12">
        <f>'Output LC'!Y201/1</f>
        <v>0</v>
      </c>
      <c r="Z201" s="12">
        <f>'Output LC'!Z201/1</f>
        <v>0</v>
      </c>
      <c r="AA201" s="12">
        <f>'Output LC'!AA201/1</f>
        <v>0</v>
      </c>
      <c r="AB201" s="12">
        <f>'Output LC'!AB201/1</f>
        <v>0</v>
      </c>
      <c r="AC201" s="12">
        <f>'Output LC'!AC201/1</f>
        <v>0</v>
      </c>
      <c r="AD201" s="12">
        <f>'Output LC'!AD201/1</f>
        <v>0</v>
      </c>
      <c r="AE201" s="12">
        <f>'Output LC'!AE201/1</f>
        <v>0</v>
      </c>
      <c r="AF201" s="12">
        <f>'Output LC'!AF201/1</f>
        <v>0</v>
      </c>
      <c r="AG201" s="12">
        <f>'Output LC'!AG201/1</f>
        <v>0</v>
      </c>
      <c r="AH201" s="12">
        <f>'Output LC'!AH201/1</f>
        <v>0</v>
      </c>
      <c r="AI201" s="12">
        <f>'Output LC'!AI201/1</f>
        <v>0</v>
      </c>
      <c r="AJ201" s="12"/>
      <c r="AK201" s="12"/>
    </row>
    <row r="202" spans="1:37">
      <c r="A202" t="s">
        <v>146</v>
      </c>
      <c r="C202" s="12">
        <f>'Output LC'!C202/'Output LC'!$B$8</f>
        <v>0</v>
      </c>
      <c r="D202" s="12">
        <f>'Output LC'!D202/'Output LC'!$B$8</f>
        <v>0</v>
      </c>
      <c r="E202" s="12">
        <f>'Output LC'!E202/'Output LC'!$B$8</f>
        <v>0</v>
      </c>
      <c r="F202" s="12">
        <f>'Output LC'!F202/'Output LC'!$B$8</f>
        <v>0</v>
      </c>
      <c r="G202" s="12">
        <f>'Output LC'!G202/'Output LC'!$B$8</f>
        <v>0</v>
      </c>
      <c r="H202" s="12">
        <f>'Output LC'!H202/'Output LC'!$B$8</f>
        <v>0</v>
      </c>
      <c r="I202" s="12">
        <f>'Output LC'!I202/'Output LC'!$B$8</f>
        <v>0</v>
      </c>
      <c r="J202" s="12">
        <f>'Output LC'!J202/'Output LC'!$B$8</f>
        <v>0</v>
      </c>
      <c r="K202" s="12">
        <f>'Output LC'!K202/'Output LC'!$B$8</f>
        <v>0</v>
      </c>
      <c r="L202" s="12">
        <f>'Output LC'!L202/'Output LC'!$B$8</f>
        <v>0</v>
      </c>
      <c r="M202" s="12">
        <f>'Output LC'!M202/'Output LC'!$B$8</f>
        <v>0</v>
      </c>
      <c r="N202" s="12">
        <f>'Output LC'!N202/'Output LC'!$B$8</f>
        <v>0</v>
      </c>
      <c r="O202" s="12">
        <f>'Output LC'!O202/'Output LC'!$B$8</f>
        <v>0</v>
      </c>
      <c r="P202" s="12">
        <f>'Output LC'!P202/'Output LC'!$B$8</f>
        <v>0</v>
      </c>
      <c r="Q202" s="12">
        <f>'Output LC'!Q202/'Output LC'!$B$8</f>
        <v>0</v>
      </c>
      <c r="R202" s="12">
        <f>'Output LC'!R202/'Output LC'!$B$8</f>
        <v>0</v>
      </c>
      <c r="S202" s="12">
        <f>'Output LC'!S202/1</f>
        <v>0</v>
      </c>
      <c r="T202" s="12">
        <f>'Output LC'!T202/1</f>
        <v>0</v>
      </c>
      <c r="U202" s="12">
        <f>'Output LC'!U202/1</f>
        <v>0</v>
      </c>
      <c r="V202" s="12">
        <f>'Output LC'!V202/1</f>
        <v>0</v>
      </c>
      <c r="W202" s="12">
        <f>'Output LC'!W202/1</f>
        <v>0</v>
      </c>
      <c r="X202" s="12">
        <f>'Output LC'!X202/1</f>
        <v>0</v>
      </c>
      <c r="Y202" s="12">
        <f>'Output LC'!Y202/1</f>
        <v>0</v>
      </c>
      <c r="Z202" s="12">
        <f>'Output LC'!Z202/1</f>
        <v>0</v>
      </c>
      <c r="AA202" s="12">
        <f>'Output LC'!AA202/1</f>
        <v>0</v>
      </c>
      <c r="AB202" s="12">
        <f>'Output LC'!AB202/1</f>
        <v>0</v>
      </c>
      <c r="AC202" s="12">
        <f>'Output LC'!AC202/1</f>
        <v>0</v>
      </c>
      <c r="AD202" s="12">
        <f>'Output LC'!AD202/1</f>
        <v>0</v>
      </c>
      <c r="AE202" s="12">
        <f>'Output LC'!AE202/1</f>
        <v>0</v>
      </c>
      <c r="AF202" s="12">
        <f>'Output LC'!AF202/1</f>
        <v>0</v>
      </c>
      <c r="AG202" s="12">
        <f>'Output LC'!AG202/1</f>
        <v>0</v>
      </c>
      <c r="AH202" s="12">
        <f>'Output LC'!AH202/1</f>
        <v>0</v>
      </c>
      <c r="AI202" s="12">
        <f>'Output LC'!AI202/1</f>
        <v>0</v>
      </c>
      <c r="AJ202" s="12"/>
      <c r="AK202" s="12"/>
    </row>
    <row r="203" spans="1:37">
      <c r="A203" t="s">
        <v>147</v>
      </c>
      <c r="C203" s="12">
        <f>'Output LC'!C203/'Output LC'!$B$8</f>
        <v>0</v>
      </c>
      <c r="D203" s="12">
        <f>'Output LC'!D203/'Output LC'!$B$8</f>
        <v>0</v>
      </c>
      <c r="E203" s="12">
        <f>'Output LC'!E203/'Output LC'!$B$8</f>
        <v>0</v>
      </c>
      <c r="F203" s="12">
        <f>'Output LC'!F203/'Output LC'!$B$8</f>
        <v>0</v>
      </c>
      <c r="G203" s="12">
        <f>'Output LC'!G203/'Output LC'!$B$8</f>
        <v>0</v>
      </c>
      <c r="H203" s="12">
        <f>'Output LC'!H203/'Output LC'!$B$8</f>
        <v>0</v>
      </c>
      <c r="I203" s="12">
        <f>'Output LC'!I203/'Output LC'!$B$8</f>
        <v>0</v>
      </c>
      <c r="J203" s="12">
        <f>'Output LC'!J203/'Output LC'!$B$8</f>
        <v>0</v>
      </c>
      <c r="K203" s="12">
        <f>'Output LC'!K203/'Output LC'!$B$8</f>
        <v>0</v>
      </c>
      <c r="L203" s="12">
        <f>'Output LC'!L203/'Output LC'!$B$8</f>
        <v>0</v>
      </c>
      <c r="M203" s="12">
        <f>'Output LC'!M203/'Output LC'!$B$8</f>
        <v>0</v>
      </c>
      <c r="N203" s="12">
        <f>'Output LC'!N203/'Output LC'!$B$8</f>
        <v>0</v>
      </c>
      <c r="O203" s="12">
        <f>'Output LC'!O203/'Output LC'!$B$8</f>
        <v>0</v>
      </c>
      <c r="P203" s="12">
        <f>'Output LC'!P203/'Output LC'!$B$8</f>
        <v>0</v>
      </c>
      <c r="Q203" s="12">
        <f>'Output LC'!Q203/'Output LC'!$B$8</f>
        <v>0</v>
      </c>
      <c r="R203" s="12">
        <f>'Output LC'!R203/'Output LC'!$B$8</f>
        <v>0</v>
      </c>
      <c r="S203" s="12">
        <f>'Output LC'!S203/1</f>
        <v>0</v>
      </c>
      <c r="T203" s="12">
        <f>'Output LC'!T203/1</f>
        <v>0</v>
      </c>
      <c r="U203" s="12">
        <f>'Output LC'!U203/1</f>
        <v>0</v>
      </c>
      <c r="V203" s="12">
        <f>'Output LC'!V203/1</f>
        <v>0</v>
      </c>
      <c r="W203" s="12">
        <f>'Output LC'!W203/1</f>
        <v>0</v>
      </c>
      <c r="X203" s="12">
        <f>'Output LC'!X203/1</f>
        <v>0</v>
      </c>
      <c r="Y203" s="12">
        <f>'Output LC'!Y203/1</f>
        <v>0</v>
      </c>
      <c r="Z203" s="12">
        <f>'Output LC'!Z203/1</f>
        <v>0</v>
      </c>
      <c r="AA203" s="12">
        <f>'Output LC'!AA203/1</f>
        <v>0</v>
      </c>
      <c r="AB203" s="12">
        <f>'Output LC'!AB203/1</f>
        <v>0</v>
      </c>
      <c r="AC203" s="12">
        <f>'Output LC'!AC203/1</f>
        <v>0</v>
      </c>
      <c r="AD203" s="12">
        <f>'Output LC'!AD203/1</f>
        <v>0</v>
      </c>
      <c r="AE203" s="12">
        <f>'Output LC'!AE203/1</f>
        <v>0</v>
      </c>
      <c r="AF203" s="12">
        <f>'Output LC'!AF203/1</f>
        <v>0</v>
      </c>
      <c r="AG203" s="12">
        <f>'Output LC'!AG203/1</f>
        <v>0</v>
      </c>
      <c r="AH203" s="12">
        <f>'Output LC'!AH203/1</f>
        <v>0</v>
      </c>
      <c r="AI203" s="12">
        <f>'Output LC'!AI203/1</f>
        <v>0</v>
      </c>
      <c r="AJ203" s="12"/>
      <c r="AK203" s="12"/>
    </row>
    <row r="204" spans="1:37"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</row>
    <row r="205" spans="1:37"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</row>
    <row r="206" spans="1:37">
      <c r="A206" t="s">
        <v>148</v>
      </c>
      <c r="C206" s="12">
        <f>'Output LC'!C206/'Output LC'!$B$8</f>
        <v>-20.644715349853961</v>
      </c>
      <c r="D206" s="12">
        <f>'Output LC'!D206/'Output LC'!$B$8</f>
        <v>-24.072480292048255</v>
      </c>
      <c r="E206" s="12">
        <f>'Output LC'!E206/'Output LC'!$B$8</f>
        <v>-23.681851808607309</v>
      </c>
      <c r="F206" s="12">
        <f>'Output LC'!F206/'Output LC'!$B$8</f>
        <v>-26.289296935575617</v>
      </c>
      <c r="G206" s="12">
        <f>'Output LC'!G206/'Output LC'!$B$8</f>
        <v>-23.867400338241758</v>
      </c>
      <c r="H206" s="12">
        <f>'Output LC'!H206/'Output LC'!$B$8</f>
        <v>-24.345920230456915</v>
      </c>
      <c r="I206" s="12">
        <f>'Output LC'!I206/'Output LC'!$B$8</f>
        <v>-24.101777428306328</v>
      </c>
      <c r="J206" s="12">
        <f>'Output LC'!J206/'Output LC'!$B$8</f>
        <v>-24.804908698500025</v>
      </c>
      <c r="K206" s="12">
        <f>'Output LC'!K206/'Output LC'!$B$8</f>
        <v>-23.554897551488999</v>
      </c>
      <c r="L206" s="12">
        <f>'Output LC'!L206/'Output LC'!$B$8</f>
        <v>-22.636920615402779</v>
      </c>
      <c r="M206" s="12">
        <f>'Output LC'!M206/'Output LC'!$B$8</f>
        <v>-20.83026387948841</v>
      </c>
      <c r="N206" s="12">
        <f>'Output LC'!N206/'Output LC'!$B$8</f>
        <v>-20.683778198198056</v>
      </c>
      <c r="O206" s="12">
        <f>'Output LC'!O206/'Output LC'!$B$8</f>
        <v>-24.121308852478371</v>
      </c>
      <c r="P206" s="12">
        <f>'Output LC'!P206/'Output LC'!$B$8</f>
        <v>-25.078348636908689</v>
      </c>
      <c r="Q206" s="12">
        <f>'Output LC'!Q206/'Output LC'!$B$8</f>
        <v>-27.58813664301676</v>
      </c>
      <c r="R206" s="12">
        <f>'Output LC'!R206/'Output LC'!$B$8</f>
        <v>-30.293238890845306</v>
      </c>
      <c r="S206" s="12">
        <f>'Output LC'!S206/1</f>
        <v>-28.1</v>
      </c>
      <c r="T206" s="12">
        <f>'Output LC'!T206/1</f>
        <v>-31.8</v>
      </c>
      <c r="U206" s="12">
        <f>'Output LC'!U206/1</f>
        <v>-27.5</v>
      </c>
      <c r="V206" s="12">
        <f>'Output LC'!V206/1</f>
        <v>-25.7</v>
      </c>
      <c r="W206" s="12">
        <f>'Output LC'!W206/1</f>
        <v>-27.3</v>
      </c>
      <c r="X206" s="12">
        <f>'Output LC'!X206/1</f>
        <v>-30.5</v>
      </c>
      <c r="Y206" s="12">
        <f>'Output LC'!Y206/1</f>
        <v>-34.1</v>
      </c>
      <c r="Z206" s="12">
        <f>'Output LC'!Z206/1</f>
        <v>-37</v>
      </c>
      <c r="AA206" s="12">
        <f>'Output LC'!AA206/1</f>
        <v>-35.9</v>
      </c>
      <c r="AB206" s="12">
        <f>'Output LC'!AB206/1</f>
        <v>-31.9</v>
      </c>
      <c r="AC206" s="12">
        <f>'Output LC'!AC206/1</f>
        <v>-27</v>
      </c>
      <c r="AD206" s="12">
        <f>'Output LC'!AD206/1</f>
        <v>-32.4</v>
      </c>
      <c r="AE206" s="12">
        <f>'Output LC'!AE206/1</f>
        <v>-31.1</v>
      </c>
      <c r="AF206" s="12">
        <f>'Output LC'!AF206/1</f>
        <v>-33</v>
      </c>
      <c r="AG206" s="12">
        <f>'Output LC'!AG206/1</f>
        <v>-32.4</v>
      </c>
      <c r="AH206" s="12">
        <f>'Output LC'!AH206/1</f>
        <v>-41.6</v>
      </c>
      <c r="AI206" s="12">
        <f>'Output LC'!AI206/1</f>
        <v>-36.5</v>
      </c>
      <c r="AJ206" s="12"/>
      <c r="AK206" s="12"/>
    </row>
    <row r="207" spans="1:37">
      <c r="A207" t="s">
        <v>149</v>
      </c>
      <c r="C207" s="13">
        <f>C206/C155</f>
        <v>-0.19183303085299458</v>
      </c>
      <c r="D207" s="13">
        <f t="shared" ref="D207:W207" si="20">D206/D155</f>
        <v>-0.20934182590233547</v>
      </c>
      <c r="E207" s="13">
        <f t="shared" si="20"/>
        <v>-0.20540403184821279</v>
      </c>
      <c r="F207" s="13">
        <f t="shared" si="20"/>
        <v>-0.21426297357529445</v>
      </c>
      <c r="G207" s="13">
        <f t="shared" si="20"/>
        <v>-0.20198347107438017</v>
      </c>
      <c r="H207" s="13">
        <f t="shared" si="20"/>
        <v>-0.18516042780748659</v>
      </c>
      <c r="I207" s="13">
        <f t="shared" si="20"/>
        <v>-0.17297448836557333</v>
      </c>
      <c r="J207" s="13">
        <f t="shared" si="20"/>
        <v>-0.17680634832242798</v>
      </c>
      <c r="K207" s="13">
        <f t="shared" si="20"/>
        <v>-0.18127160679392754</v>
      </c>
      <c r="L207" s="13">
        <f t="shared" si="20"/>
        <v>-0.1814197385927839</v>
      </c>
      <c r="M207" s="13">
        <f t="shared" si="20"/>
        <v>-0.16726787954830616</v>
      </c>
      <c r="N207" s="13">
        <f t="shared" si="20"/>
        <v>-0.16424970918960841</v>
      </c>
      <c r="O207" s="13">
        <f t="shared" si="20"/>
        <v>-0.17425044091710759</v>
      </c>
      <c r="P207" s="13">
        <f t="shared" si="20"/>
        <v>-0.16753653444676408</v>
      </c>
      <c r="Q207" s="13">
        <f t="shared" si="20"/>
        <v>-0.16848571598974174</v>
      </c>
      <c r="R207" s="13">
        <f t="shared" si="20"/>
        <v>-0.17599999999999999</v>
      </c>
      <c r="S207" s="13">
        <f t="shared" si="20"/>
        <v>-0.17852604828462515</v>
      </c>
      <c r="T207" s="13">
        <f t="shared" si="20"/>
        <v>-0.18402777777777776</v>
      </c>
      <c r="U207" s="13">
        <f t="shared" si="20"/>
        <v>-0.16176470588235295</v>
      </c>
      <c r="V207" s="13">
        <f t="shared" si="20"/>
        <v>-0.16317460317460317</v>
      </c>
      <c r="W207" s="13">
        <f t="shared" si="20"/>
        <v>-0.16039952996474738</v>
      </c>
      <c r="X207" s="13">
        <f t="shared" ref="X207:Y207" si="21">X206/X155</f>
        <v>-0.16371443907675789</v>
      </c>
      <c r="Y207" s="13">
        <f t="shared" si="21"/>
        <v>-0.17024463305042437</v>
      </c>
      <c r="Z207" s="13">
        <f t="shared" ref="Z207:AA207" si="22">Z206/Z155</f>
        <v>-0.16772438803263826</v>
      </c>
      <c r="AA207" s="13">
        <f t="shared" si="22"/>
        <v>-0.16178458765209552</v>
      </c>
      <c r="AB207" s="13">
        <f t="shared" ref="AB207:AC207" si="23">AB206/AB155</f>
        <v>-0.13471283783783783</v>
      </c>
      <c r="AC207" s="13">
        <f t="shared" si="23"/>
        <v>-0.11363636363636363</v>
      </c>
      <c r="AD207" s="13">
        <f t="shared" ref="AD207:AE207" si="24">AD206/AD155</f>
        <v>-0.12862246923382295</v>
      </c>
      <c r="AE207" s="13">
        <f t="shared" si="24"/>
        <v>-0.12530217566478646</v>
      </c>
      <c r="AF207" s="13">
        <f t="shared" ref="AF207:AG207" si="25">AF206/AF155</f>
        <v>-0.12154696132596685</v>
      </c>
      <c r="AG207" s="13">
        <f t="shared" si="25"/>
        <v>-0.11567297393787931</v>
      </c>
      <c r="AH207" s="13">
        <f t="shared" ref="AH207:AI207" si="26">AH206/AH155</f>
        <v>-0.13559322033898305</v>
      </c>
      <c r="AI207" s="13">
        <f t="shared" si="26"/>
        <v>-0.12427647259107934</v>
      </c>
      <c r="AJ207" s="12"/>
      <c r="AK207" s="12"/>
    </row>
    <row r="208" spans="1:37"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</row>
    <row r="209" spans="1:37"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</row>
    <row r="210" spans="1:37"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</row>
    <row r="211" spans="1:37">
      <c r="A211" s="33" t="s">
        <v>109</v>
      </c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</row>
    <row r="212" spans="1:37"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</row>
    <row r="213" spans="1:37">
      <c r="A213" t="s">
        <v>150</v>
      </c>
      <c r="C213" s="12">
        <f>'Output LC'!C213/'Output LC'!$B$8</f>
        <v>29.44362193936125</v>
      </c>
      <c r="D213" s="12">
        <f>'Output LC'!D213/'Output LC'!$B$8</f>
        <v>26.797113964048844</v>
      </c>
      <c r="E213" s="12">
        <f>'Output LC'!E213/'Output LC'!$B$8</f>
        <v>27.842045157253377</v>
      </c>
      <c r="F213" s="12">
        <f>'Output LC'!F213/'Output LC'!$B$8</f>
        <v>28.20337650443625</v>
      </c>
      <c r="G213" s="12">
        <f>'Output LC'!G213/'Output LC'!$B$8</f>
        <v>27.607668067188808</v>
      </c>
      <c r="H213" s="12">
        <f>'Output LC'!H213/'Output LC'!$B$8</f>
        <v>37.070643078545707</v>
      </c>
      <c r="I213" s="12">
        <f>'Output LC'!I213/'Output LC'!$B$8</f>
        <v>41.357790684310082</v>
      </c>
      <c r="J213" s="12">
        <f>'Output LC'!J213/'Output LC'!$B$8</f>
        <v>40.957396488783111</v>
      </c>
      <c r="K213" s="12">
        <f>'Output LC'!K213/'Output LC'!$B$8</f>
        <v>33.769832393469713</v>
      </c>
      <c r="L213" s="12">
        <f>'Output LC'!L213/'Output LC'!$B$8</f>
        <v>28.066656535231918</v>
      </c>
      <c r="M213" s="12">
        <f>'Output LC'!M213/'Output LC'!$B$8</f>
        <v>29.707296165683889</v>
      </c>
      <c r="N213" s="12">
        <f>'Output LC'!N213/'Output LC'!$B$8</f>
        <v>28.545176427447078</v>
      </c>
      <c r="O213" s="12">
        <f>'Output LC'!O213/'Output LC'!$B$8</f>
        <v>34.463197951577399</v>
      </c>
      <c r="P213" s="12">
        <f>'Output LC'!P213/'Output LC'!$B$8</f>
        <v>29.707296165683889</v>
      </c>
      <c r="Q213" s="12">
        <f>'Output LC'!Q213/'Output LC'!$B$8</f>
        <v>40.683956550374454</v>
      </c>
      <c r="R213" s="12">
        <f>'Output LC'!R213/'Output LC'!$B$8</f>
        <v>40.088248113127008</v>
      </c>
      <c r="S213" s="12">
        <f>'Output LC'!S213/1</f>
        <v>35.799999999999997</v>
      </c>
      <c r="T213" s="12">
        <f>'Output LC'!T213/1</f>
        <v>46.599999999999994</v>
      </c>
      <c r="U213" s="12">
        <f>'Output LC'!U213/1</f>
        <v>41</v>
      </c>
      <c r="V213" s="12">
        <f>'Output LC'!V213/1</f>
        <v>30.4</v>
      </c>
      <c r="W213" s="12">
        <f>'Output LC'!W213/1</f>
        <v>33.400000000000006</v>
      </c>
      <c r="X213" s="12">
        <f>'Output LC'!X213/1</f>
        <v>39.299999999999997</v>
      </c>
      <c r="Y213" s="12">
        <f>'Output LC'!Y213/1</f>
        <v>48.599999999999994</v>
      </c>
      <c r="Z213" s="12">
        <f>'Output LC'!Z213/1</f>
        <v>51.1</v>
      </c>
      <c r="AA213" s="12">
        <f>'Output LC'!AA213/1</f>
        <v>54.3</v>
      </c>
      <c r="AB213" s="12">
        <f>'Output LC'!AB213/1</f>
        <v>67.599999999999994</v>
      </c>
      <c r="AC213" s="12">
        <f>'Output LC'!AC213/1</f>
        <v>68.900000000000006</v>
      </c>
      <c r="AD213" s="12">
        <f>'Output LC'!AD213/1</f>
        <v>71.900000000000006</v>
      </c>
      <c r="AE213" s="12">
        <f>'Output LC'!AE213/1</f>
        <v>71.5</v>
      </c>
      <c r="AF213" s="12">
        <f>'Output LC'!AF213/1</f>
        <v>77.699999999999989</v>
      </c>
      <c r="AG213" s="12">
        <f>'Output LC'!AG213/1</f>
        <v>80.3</v>
      </c>
      <c r="AH213" s="12">
        <f>'Output LC'!AH213/1</f>
        <v>86.4</v>
      </c>
      <c r="AI213" s="12">
        <f>'Output LC'!AI213/1</f>
        <v>77.7</v>
      </c>
      <c r="AJ213" s="12"/>
      <c r="AK213" s="12"/>
    </row>
    <row r="214" spans="1:37"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</row>
    <row r="215" spans="1:37">
      <c r="A215" s="33" t="s">
        <v>115</v>
      </c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</row>
    <row r="216" spans="1:37">
      <c r="A216" t="s">
        <v>132</v>
      </c>
      <c r="C216" s="12">
        <f>'Output LC'!C216/'Output LC'!$B$8</f>
        <v>0</v>
      </c>
      <c r="D216" s="12">
        <f>'Output LC'!D216/'Output LC'!$B$8</f>
        <v>0</v>
      </c>
      <c r="E216" s="12">
        <f>'Output LC'!E216/'Output LC'!$B$8</f>
        <v>0</v>
      </c>
      <c r="F216" s="12">
        <f>'Output LC'!F216/'Output LC'!$B$8</f>
        <v>0</v>
      </c>
      <c r="G216" s="12">
        <f>'Output LC'!G216/'Output LC'!$B$8</f>
        <v>0</v>
      </c>
      <c r="H216" s="12">
        <f>'Output LC'!H216/'Output LC'!$B$8</f>
        <v>0</v>
      </c>
      <c r="I216" s="12">
        <f>'Output LC'!I216/'Output LC'!$B$8</f>
        <v>0</v>
      </c>
      <c r="J216" s="12">
        <f>'Output LC'!J216/'Output LC'!$B$8</f>
        <v>0</v>
      </c>
      <c r="K216" s="12">
        <f>'Output LC'!K216/'Output LC'!$B$8</f>
        <v>0</v>
      </c>
      <c r="L216" s="12">
        <f>'Output LC'!L216/'Output LC'!$B$8</f>
        <v>0</v>
      </c>
      <c r="M216" s="12">
        <f>'Output LC'!M216/'Output LC'!$B$8</f>
        <v>0</v>
      </c>
      <c r="N216" s="12">
        <f>'Output LC'!N216/'Output LC'!$B$8</f>
        <v>0</v>
      </c>
      <c r="O216" s="12">
        <f>'Output LC'!O216/'Output LC'!$B$8</f>
        <v>0</v>
      </c>
      <c r="P216" s="12">
        <f>'Output LC'!P216/'Output LC'!$B$8</f>
        <v>0</v>
      </c>
      <c r="Q216" s="12">
        <f>'Output LC'!Q216/'Output LC'!$B$8</f>
        <v>0</v>
      </c>
      <c r="R216" s="12">
        <f>'Output LC'!R216/'Output LC'!$B$8</f>
        <v>0</v>
      </c>
      <c r="S216" s="12">
        <f>'Output LC'!S216/1</f>
        <v>0</v>
      </c>
      <c r="T216" s="12">
        <f>'Output LC'!T216/1</f>
        <v>0</v>
      </c>
      <c r="U216" s="12">
        <f>'Output LC'!U216/1</f>
        <v>0</v>
      </c>
      <c r="V216" s="12">
        <f>'Output LC'!V216/1</f>
        <v>0</v>
      </c>
      <c r="W216" s="12">
        <f>'Output LC'!W216/1</f>
        <v>0</v>
      </c>
      <c r="X216" s="12">
        <f>'Output LC'!X216/1</f>
        <v>0</v>
      </c>
      <c r="Y216" s="12">
        <f>'Output LC'!Y216/1</f>
        <v>0</v>
      </c>
      <c r="Z216" s="12">
        <f>'Output LC'!Z216/1</f>
        <v>0</v>
      </c>
      <c r="AA216" s="12">
        <f>'Output LC'!AA216/1</f>
        <v>0</v>
      </c>
      <c r="AB216" s="12">
        <f>'Output LC'!AB216/1</f>
        <v>0</v>
      </c>
      <c r="AC216" s="12">
        <f>'Output LC'!AC216/1</f>
        <v>0</v>
      </c>
      <c r="AD216" s="12">
        <f>'Output LC'!AD216/1</f>
        <v>0</v>
      </c>
      <c r="AE216" s="12">
        <f>'Output LC'!AE216/1</f>
        <v>0</v>
      </c>
      <c r="AF216" s="12">
        <f>'Output LC'!AF216/1</f>
        <v>0</v>
      </c>
      <c r="AG216" s="12">
        <f>'Output LC'!AG216/1</f>
        <v>0</v>
      </c>
      <c r="AH216" s="12">
        <f>'Output LC'!AH216/1</f>
        <v>0</v>
      </c>
      <c r="AI216" s="12">
        <f>'Output LC'!AI216/1</f>
        <v>0</v>
      </c>
      <c r="AJ216" s="12"/>
      <c r="AK216" s="12"/>
    </row>
    <row r="217" spans="1:37">
      <c r="A217" t="s">
        <v>133</v>
      </c>
      <c r="C217" s="12">
        <f>'Output LC'!C217/'Output LC'!$B$8</f>
        <v>0</v>
      </c>
      <c r="D217" s="12">
        <f>'Output LC'!D217/'Output LC'!$B$8</f>
        <v>0</v>
      </c>
      <c r="E217" s="12">
        <f>'Output LC'!E217/'Output LC'!$B$8</f>
        <v>0</v>
      </c>
      <c r="F217" s="12">
        <f>'Output LC'!F217/'Output LC'!$B$8</f>
        <v>0</v>
      </c>
      <c r="G217" s="12">
        <f>'Output LC'!G217/'Output LC'!$B$8</f>
        <v>0</v>
      </c>
      <c r="H217" s="12">
        <f>'Output LC'!H217/'Output LC'!$B$8</f>
        <v>0</v>
      </c>
      <c r="I217" s="12">
        <f>'Output LC'!I217/'Output LC'!$B$8</f>
        <v>0</v>
      </c>
      <c r="J217" s="12">
        <f>'Output LC'!J217/'Output LC'!$B$8</f>
        <v>0</v>
      </c>
      <c r="K217" s="12">
        <f>'Output LC'!K217/'Output LC'!$B$8</f>
        <v>0</v>
      </c>
      <c r="L217" s="12">
        <f>'Output LC'!L217/'Output LC'!$B$8</f>
        <v>0</v>
      </c>
      <c r="M217" s="12">
        <f>'Output LC'!M217/'Output LC'!$B$8</f>
        <v>0</v>
      </c>
      <c r="N217" s="12">
        <f>'Output LC'!N217/'Output LC'!$B$8</f>
        <v>0</v>
      </c>
      <c r="O217" s="12">
        <f>'Output LC'!O217/'Output LC'!$B$8</f>
        <v>0</v>
      </c>
      <c r="P217" s="12">
        <f>'Output LC'!P217/'Output LC'!$B$8</f>
        <v>0</v>
      </c>
      <c r="Q217" s="12">
        <f>'Output LC'!Q217/'Output LC'!$B$8</f>
        <v>0</v>
      </c>
      <c r="R217" s="12">
        <f>'Output LC'!R217/'Output LC'!$B$8</f>
        <v>0</v>
      </c>
      <c r="S217" s="12">
        <f>'Output LC'!S217/1</f>
        <v>0</v>
      </c>
      <c r="T217" s="12">
        <f>'Output LC'!T217/1</f>
        <v>0</v>
      </c>
      <c r="U217" s="12">
        <f>'Output LC'!U217/1</f>
        <v>0</v>
      </c>
      <c r="V217" s="12">
        <f>'Output LC'!V217/1</f>
        <v>0</v>
      </c>
      <c r="W217" s="12">
        <f>'Output LC'!W217/1</f>
        <v>0</v>
      </c>
      <c r="X217" s="12">
        <f>'Output LC'!X217/1</f>
        <v>0</v>
      </c>
      <c r="Y217" s="12">
        <f>'Output LC'!Y217/1</f>
        <v>0</v>
      </c>
      <c r="Z217" s="12">
        <f>'Output LC'!Z217/1</f>
        <v>0</v>
      </c>
      <c r="AA217" s="12">
        <f>'Output LC'!AA217/1</f>
        <v>0</v>
      </c>
      <c r="AB217" s="12">
        <f>'Output LC'!AB217/1</f>
        <v>0</v>
      </c>
      <c r="AC217" s="12">
        <f>'Output LC'!AC217/1</f>
        <v>0</v>
      </c>
      <c r="AD217" s="12">
        <f>'Output LC'!AD217/1</f>
        <v>0</v>
      </c>
      <c r="AE217" s="12">
        <f>'Output LC'!AE217/1</f>
        <v>0</v>
      </c>
      <c r="AF217" s="12">
        <f>'Output LC'!AF217/1</f>
        <v>0</v>
      </c>
      <c r="AG217" s="12">
        <f>'Output LC'!AG217/1</f>
        <v>0</v>
      </c>
      <c r="AH217" s="12">
        <f>'Output LC'!AH217/1</f>
        <v>0</v>
      </c>
      <c r="AI217" s="12">
        <f>'Output LC'!AI217/1</f>
        <v>0</v>
      </c>
      <c r="AJ217" s="12"/>
      <c r="AK217" s="12"/>
    </row>
    <row r="218" spans="1:37">
      <c r="A218" s="28" t="s">
        <v>151</v>
      </c>
      <c r="C218" s="12">
        <f>'Output LC'!C218/'Output LC'!$B$8</f>
        <v>29.44362193936125</v>
      </c>
      <c r="D218" s="12">
        <f>'Output LC'!D218/'Output LC'!$B$8</f>
        <v>26.797113964048844</v>
      </c>
      <c r="E218" s="12">
        <f>'Output LC'!E218/'Output LC'!$B$8</f>
        <v>27.842045157253377</v>
      </c>
      <c r="F218" s="12">
        <f>'Output LC'!F218/'Output LC'!$B$8</f>
        <v>28.20337650443625</v>
      </c>
      <c r="G218" s="12">
        <f>'Output LC'!G218/'Output LC'!$B$8</f>
        <v>27.607668067188808</v>
      </c>
      <c r="H218" s="12">
        <f>'Output LC'!H218/'Output LC'!$B$8</f>
        <v>37.070643078545707</v>
      </c>
      <c r="I218" s="12">
        <f>'Output LC'!I218/'Output LC'!$B$8</f>
        <v>41.357790684310082</v>
      </c>
      <c r="J218" s="12">
        <f>'Output LC'!J218/'Output LC'!$B$8</f>
        <v>40.957396488783111</v>
      </c>
      <c r="K218" s="12">
        <f>'Output LC'!K218/'Output LC'!$B$8</f>
        <v>33.769832393469713</v>
      </c>
      <c r="L218" s="12">
        <f>'Output LC'!L218/'Output LC'!$B$8</f>
        <v>28.066656535231918</v>
      </c>
      <c r="M218" s="12">
        <f>'Output LC'!M218/'Output LC'!$B$8</f>
        <v>29.707296165683889</v>
      </c>
      <c r="N218" s="12">
        <f>'Output LC'!N218/'Output LC'!$B$8</f>
        <v>28.545176427447078</v>
      </c>
      <c r="O218" s="12">
        <f>'Output LC'!O218/'Output LC'!$B$8</f>
        <v>34.463197951577399</v>
      </c>
      <c r="P218" s="12">
        <f>'Output LC'!P218/'Output LC'!$B$8</f>
        <v>29.707296165683889</v>
      </c>
      <c r="Q218" s="12">
        <f>'Output LC'!Q218/'Output LC'!$B$8</f>
        <v>40.683956550374454</v>
      </c>
      <c r="R218" s="12">
        <f>'Output LC'!R218/'Output LC'!$B$8</f>
        <v>40.088248113127008</v>
      </c>
      <c r="S218" s="12">
        <f>'Output LC'!S218/1</f>
        <v>35.799999999999997</v>
      </c>
      <c r="T218" s="12">
        <f>'Output LC'!T218/1</f>
        <v>46.599999999999994</v>
      </c>
      <c r="U218" s="12">
        <f>'Output LC'!U218/1</f>
        <v>41</v>
      </c>
      <c r="V218" s="12">
        <f>'Output LC'!V218/1</f>
        <v>30.4</v>
      </c>
      <c r="W218" s="12">
        <f>'Output LC'!W218/1</f>
        <v>33.400000000000006</v>
      </c>
      <c r="X218" s="12">
        <f>'Output LC'!X218/1</f>
        <v>39.299999999999997</v>
      </c>
      <c r="Y218" s="12">
        <f>'Output LC'!Y218/1</f>
        <v>48.599999999999994</v>
      </c>
      <c r="Z218" s="12">
        <f>'Output LC'!Z218/1</f>
        <v>51.1</v>
      </c>
      <c r="AA218" s="12">
        <f>'Output LC'!AA218/1</f>
        <v>54.3</v>
      </c>
      <c r="AB218" s="12">
        <f>'Output LC'!AB218/1</f>
        <v>67.599999999999994</v>
      </c>
      <c r="AC218" s="12">
        <f>'Output LC'!AC218/1</f>
        <v>68.900000000000006</v>
      </c>
      <c r="AD218" s="12">
        <f>'Output LC'!AD218/1</f>
        <v>71.900000000000006</v>
      </c>
      <c r="AE218" s="12">
        <f>'Output LC'!AE218/1</f>
        <v>71.5</v>
      </c>
      <c r="AF218" s="12">
        <f>'Output LC'!AF218/1</f>
        <v>77.699999999999989</v>
      </c>
      <c r="AG218" s="12">
        <f>'Output LC'!AG218/1</f>
        <v>80.3</v>
      </c>
      <c r="AH218" s="12">
        <f>'Output LC'!AH218/1</f>
        <v>86.4</v>
      </c>
      <c r="AI218" s="12">
        <f>'Output LC'!AI218/1</f>
        <v>77.7</v>
      </c>
      <c r="AJ218" s="12"/>
      <c r="AK218" s="12"/>
    </row>
    <row r="219" spans="1:37"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</row>
    <row r="220" spans="1:37"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</row>
    <row r="221" spans="1:37">
      <c r="A221" s="33" t="s">
        <v>134</v>
      </c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</row>
    <row r="222" spans="1:37">
      <c r="A222" t="s">
        <v>137</v>
      </c>
      <c r="C222" s="12">
        <f>'Output LC'!C222/'Output LC'!$B$8</f>
        <v>0</v>
      </c>
      <c r="D222" s="12">
        <f>'Output LC'!D222/'Output LC'!$B$8</f>
        <v>0</v>
      </c>
      <c r="E222" s="12">
        <f>'Output LC'!E222/'Output LC'!$B$8</f>
        <v>0</v>
      </c>
      <c r="F222" s="12">
        <f>'Output LC'!F222/'Output LC'!$B$8</f>
        <v>0</v>
      </c>
      <c r="G222" s="12">
        <f>'Output LC'!G222/'Output LC'!$B$8</f>
        <v>0</v>
      </c>
      <c r="H222" s="12">
        <f>'Output LC'!H222/'Output LC'!$B$8</f>
        <v>0</v>
      </c>
      <c r="I222" s="12">
        <f>'Output LC'!I222/'Output LC'!$B$8</f>
        <v>0</v>
      </c>
      <c r="J222" s="12">
        <f>'Output LC'!J222/'Output LC'!$B$8</f>
        <v>0</v>
      </c>
      <c r="K222" s="12">
        <f>'Output LC'!K222/'Output LC'!$B$8</f>
        <v>0</v>
      </c>
      <c r="L222" s="12">
        <f>'Output LC'!L222/'Output LC'!$B$8</f>
        <v>0</v>
      </c>
      <c r="M222" s="12">
        <f>'Output LC'!M222/'Output LC'!$B$8</f>
        <v>0</v>
      </c>
      <c r="N222" s="12">
        <f>'Output LC'!N222/'Output LC'!$B$8</f>
        <v>0</v>
      </c>
      <c r="O222" s="12">
        <f>'Output LC'!O222/'Output LC'!$B$8</f>
        <v>0</v>
      </c>
      <c r="P222" s="12">
        <f>'Output LC'!P222/'Output LC'!$B$8</f>
        <v>0</v>
      </c>
      <c r="Q222" s="12">
        <f>'Output LC'!Q222/'Output LC'!$B$8</f>
        <v>0</v>
      </c>
      <c r="R222" s="12">
        <f>'Output LC'!R222/'Output LC'!$B$8</f>
        <v>0</v>
      </c>
      <c r="S222" s="12">
        <f>'Output LC'!S222/1</f>
        <v>0</v>
      </c>
      <c r="T222" s="12">
        <f>'Output LC'!T222/1</f>
        <v>0</v>
      </c>
      <c r="U222" s="12">
        <f>'Output LC'!U222/1</f>
        <v>0</v>
      </c>
      <c r="V222" s="12">
        <f>'Output LC'!V222/1</f>
        <v>0</v>
      </c>
      <c r="W222" s="12">
        <f>'Output LC'!W222/1</f>
        <v>0</v>
      </c>
      <c r="X222" s="12">
        <f>'Output LC'!X222/1</f>
        <v>0</v>
      </c>
      <c r="Y222" s="12">
        <f>'Output LC'!Y222/1</f>
        <v>0</v>
      </c>
      <c r="Z222" s="12">
        <f>'Output LC'!Z222/1</f>
        <v>0</v>
      </c>
      <c r="AA222" s="12">
        <f>'Output LC'!AA222/1</f>
        <v>0</v>
      </c>
      <c r="AB222" s="12">
        <f>'Output LC'!AB222/1</f>
        <v>0</v>
      </c>
      <c r="AC222" s="12">
        <f>'Output LC'!AC222/1</f>
        <v>0</v>
      </c>
      <c r="AD222" s="12">
        <f>'Output LC'!AD222/1</f>
        <v>0</v>
      </c>
      <c r="AE222" s="12">
        <f>'Output LC'!AE222/1</f>
        <v>0</v>
      </c>
      <c r="AF222" s="12">
        <f>'Output LC'!AF222/1</f>
        <v>0</v>
      </c>
      <c r="AG222" s="12">
        <f>'Output LC'!AG222/1</f>
        <v>0</v>
      </c>
      <c r="AH222" s="12">
        <f>'Output LC'!AH222/1</f>
        <v>0</v>
      </c>
      <c r="AI222" s="12">
        <f>'Output LC'!AI222/1</f>
        <v>0</v>
      </c>
      <c r="AJ222" s="12"/>
      <c r="AK222" s="12"/>
    </row>
    <row r="223" spans="1:37">
      <c r="A223" t="s">
        <v>119</v>
      </c>
      <c r="C223" s="12">
        <f>'Output LC'!C223/'Output LC'!$B$8</f>
        <v>0</v>
      </c>
      <c r="D223" s="12">
        <f>'Output LC'!D223/'Output LC'!$B$8</f>
        <v>0</v>
      </c>
      <c r="E223" s="12">
        <f>'Output LC'!E223/'Output LC'!$B$8</f>
        <v>0</v>
      </c>
      <c r="F223" s="12">
        <f>'Output LC'!F223/'Output LC'!$B$8</f>
        <v>0</v>
      </c>
      <c r="G223" s="12">
        <f>'Output LC'!G223/'Output LC'!$B$8</f>
        <v>0</v>
      </c>
      <c r="H223" s="12">
        <f>'Output LC'!H223/'Output LC'!$B$8</f>
        <v>0</v>
      </c>
      <c r="I223" s="12">
        <f>'Output LC'!I223/'Output LC'!$B$8</f>
        <v>0</v>
      </c>
      <c r="J223" s="12">
        <f>'Output LC'!J223/'Output LC'!$B$8</f>
        <v>0</v>
      </c>
      <c r="K223" s="12">
        <f>'Output LC'!K223/'Output LC'!$B$8</f>
        <v>0</v>
      </c>
      <c r="L223" s="12">
        <f>'Output LC'!L223/'Output LC'!$B$8</f>
        <v>0</v>
      </c>
      <c r="M223" s="12">
        <f>'Output LC'!M223/'Output LC'!$B$8</f>
        <v>0</v>
      </c>
      <c r="N223" s="12">
        <f>'Output LC'!N223/'Output LC'!$B$8</f>
        <v>0</v>
      </c>
      <c r="O223" s="12">
        <f>'Output LC'!O223/'Output LC'!$B$8</f>
        <v>0</v>
      </c>
      <c r="P223" s="12">
        <f>'Output LC'!P223/'Output LC'!$B$8</f>
        <v>0</v>
      </c>
      <c r="Q223" s="12">
        <f>'Output LC'!Q223/'Output LC'!$B$8</f>
        <v>0</v>
      </c>
      <c r="R223" s="12">
        <f>'Output LC'!R223/'Output LC'!$B$8</f>
        <v>0</v>
      </c>
      <c r="S223" s="12">
        <f>'Output LC'!S223/1</f>
        <v>0</v>
      </c>
      <c r="T223" s="12">
        <f>'Output LC'!T223/1</f>
        <v>0</v>
      </c>
      <c r="U223" s="12">
        <f>'Output LC'!U223/1</f>
        <v>0</v>
      </c>
      <c r="V223" s="12">
        <f>'Output LC'!V223/1</f>
        <v>0</v>
      </c>
      <c r="W223" s="12">
        <f>'Output LC'!W223/1</f>
        <v>0</v>
      </c>
      <c r="X223" s="12">
        <f>'Output LC'!X223/1</f>
        <v>0</v>
      </c>
      <c r="Y223" s="12">
        <f>'Output LC'!Y223/1</f>
        <v>0</v>
      </c>
      <c r="Z223" s="12">
        <f>'Output LC'!Z223/1</f>
        <v>0</v>
      </c>
      <c r="AA223" s="12">
        <f>'Output LC'!AA223/1</f>
        <v>0</v>
      </c>
      <c r="AB223" s="12">
        <f>'Output LC'!AB223/1</f>
        <v>0</v>
      </c>
      <c r="AC223" s="12">
        <f>'Output LC'!AC223/1</f>
        <v>0</v>
      </c>
      <c r="AD223" s="12">
        <f>'Output LC'!AD223/1</f>
        <v>0</v>
      </c>
      <c r="AE223" s="12">
        <f>'Output LC'!AE223/1</f>
        <v>0</v>
      </c>
      <c r="AF223" s="12">
        <f>'Output LC'!AF223/1</f>
        <v>0</v>
      </c>
      <c r="AG223" s="12">
        <f>'Output LC'!AG223/1</f>
        <v>0</v>
      </c>
      <c r="AH223" s="12">
        <f>'Output LC'!AH223/1</f>
        <v>0</v>
      </c>
      <c r="AI223" s="12">
        <f>'Output LC'!AI223/1</f>
        <v>0</v>
      </c>
      <c r="AJ223" s="12"/>
      <c r="AK223" s="12"/>
    </row>
    <row r="224" spans="1:37">
      <c r="A224" t="s">
        <v>120</v>
      </c>
      <c r="C224" s="12">
        <f>'Output LC'!C224/'Output LC'!$B$8</f>
        <v>0</v>
      </c>
      <c r="D224" s="12">
        <f>'Output LC'!D224/'Output LC'!$B$8</f>
        <v>0</v>
      </c>
      <c r="E224" s="12">
        <f>'Output LC'!E224/'Output LC'!$B$8</f>
        <v>0</v>
      </c>
      <c r="F224" s="12">
        <f>'Output LC'!F224/'Output LC'!$B$8</f>
        <v>0</v>
      </c>
      <c r="G224" s="12">
        <f>'Output LC'!G224/'Output LC'!$B$8</f>
        <v>0</v>
      </c>
      <c r="H224" s="12">
        <f>'Output LC'!H224/'Output LC'!$B$8</f>
        <v>0</v>
      </c>
      <c r="I224" s="12">
        <f>'Output LC'!I224/'Output LC'!$B$8</f>
        <v>0</v>
      </c>
      <c r="J224" s="12">
        <f>'Output LC'!J224/'Output LC'!$B$8</f>
        <v>0</v>
      </c>
      <c r="K224" s="12">
        <f>'Output LC'!K224/'Output LC'!$B$8</f>
        <v>0</v>
      </c>
      <c r="L224" s="12">
        <f>'Output LC'!L224/'Output LC'!$B$8</f>
        <v>0</v>
      </c>
      <c r="M224" s="12">
        <f>'Output LC'!M224/'Output LC'!$B$8</f>
        <v>0</v>
      </c>
      <c r="N224" s="12">
        <f>'Output LC'!N224/'Output LC'!$B$8</f>
        <v>0</v>
      </c>
      <c r="O224" s="12">
        <f>'Output LC'!O224/'Output LC'!$B$8</f>
        <v>0</v>
      </c>
      <c r="P224" s="12">
        <f>'Output LC'!P224/'Output LC'!$B$8</f>
        <v>0</v>
      </c>
      <c r="Q224" s="12">
        <f>'Output LC'!Q224/'Output LC'!$B$8</f>
        <v>0</v>
      </c>
      <c r="R224" s="12">
        <f>'Output LC'!R224/'Output LC'!$B$8</f>
        <v>0</v>
      </c>
      <c r="S224" s="12">
        <f>'Output LC'!S224/1</f>
        <v>0</v>
      </c>
      <c r="T224" s="12">
        <f>'Output LC'!T224/1</f>
        <v>0</v>
      </c>
      <c r="U224" s="12">
        <f>'Output LC'!U224/1</f>
        <v>0</v>
      </c>
      <c r="V224" s="12">
        <f>'Output LC'!V224/1</f>
        <v>0</v>
      </c>
      <c r="W224" s="12">
        <f>'Output LC'!W224/1</f>
        <v>0</v>
      </c>
      <c r="X224" s="12">
        <f>'Output LC'!X224/1</f>
        <v>0</v>
      </c>
      <c r="Y224" s="12">
        <f>'Output LC'!Y224/1</f>
        <v>0</v>
      </c>
      <c r="Z224" s="12">
        <f>'Output LC'!Z224/1</f>
        <v>0</v>
      </c>
      <c r="AA224" s="12">
        <f>'Output LC'!AA224/1</f>
        <v>0</v>
      </c>
      <c r="AB224" s="12">
        <f>'Output LC'!AB224/1</f>
        <v>0</v>
      </c>
      <c r="AC224" s="12">
        <f>'Output LC'!AC224/1</f>
        <v>0</v>
      </c>
      <c r="AD224" s="12">
        <f>'Output LC'!AD224/1</f>
        <v>0</v>
      </c>
      <c r="AE224" s="12">
        <f>'Output LC'!AE224/1</f>
        <v>0</v>
      </c>
      <c r="AF224" s="12">
        <f>'Output LC'!AF224/1</f>
        <v>0</v>
      </c>
      <c r="AG224" s="12">
        <f>'Output LC'!AG224/1</f>
        <v>0</v>
      </c>
      <c r="AH224" s="12">
        <f>'Output LC'!AH224/1</f>
        <v>0</v>
      </c>
      <c r="AI224" s="12">
        <f>'Output LC'!AI224/1</f>
        <v>0</v>
      </c>
      <c r="AJ224" s="12"/>
      <c r="AK224" s="12"/>
    </row>
    <row r="225" spans="1:37">
      <c r="A225" s="28" t="s">
        <v>138</v>
      </c>
      <c r="C225" s="12">
        <f>'Output LC'!C225/'Output LC'!$B$8</f>
        <v>0</v>
      </c>
      <c r="D225" s="12">
        <f>'Output LC'!D225/'Output LC'!$B$8</f>
        <v>0</v>
      </c>
      <c r="E225" s="12">
        <f>'Output LC'!E225/'Output LC'!$B$8</f>
        <v>0</v>
      </c>
      <c r="F225" s="12">
        <f>'Output LC'!F225/'Output LC'!$B$8</f>
        <v>0</v>
      </c>
      <c r="G225" s="12">
        <f>'Output LC'!G225/'Output LC'!$B$8</f>
        <v>0</v>
      </c>
      <c r="H225" s="12">
        <f>'Output LC'!H225/'Output LC'!$B$8</f>
        <v>0</v>
      </c>
      <c r="I225" s="12">
        <f>'Output LC'!I225/'Output LC'!$B$8</f>
        <v>0</v>
      </c>
      <c r="J225" s="12">
        <f>'Output LC'!J225/'Output LC'!$B$8</f>
        <v>0</v>
      </c>
      <c r="K225" s="12">
        <f>'Output LC'!K225/'Output LC'!$B$8</f>
        <v>0</v>
      </c>
      <c r="L225" s="12">
        <f>'Output LC'!L225/'Output LC'!$B$8</f>
        <v>0</v>
      </c>
      <c r="M225" s="12">
        <f>'Output LC'!M225/'Output LC'!$B$8</f>
        <v>0</v>
      </c>
      <c r="N225" s="12">
        <f>'Output LC'!N225/'Output LC'!$B$8</f>
        <v>0</v>
      </c>
      <c r="O225" s="12">
        <f>'Output LC'!O225/'Output LC'!$B$8</f>
        <v>0</v>
      </c>
      <c r="P225" s="12">
        <f>'Output LC'!P225/'Output LC'!$B$8</f>
        <v>0</v>
      </c>
      <c r="Q225" s="12">
        <f>'Output LC'!Q225/'Output LC'!$B$8</f>
        <v>0</v>
      </c>
      <c r="R225" s="12">
        <f>'Output LC'!R225/'Output LC'!$B$8</f>
        <v>0</v>
      </c>
      <c r="S225" s="12">
        <f>'Output LC'!S225/1</f>
        <v>0</v>
      </c>
      <c r="T225" s="12">
        <f>'Output LC'!T225/1</f>
        <v>0</v>
      </c>
      <c r="U225" s="12">
        <f>'Output LC'!U225/1</f>
        <v>0</v>
      </c>
      <c r="V225" s="12">
        <f>'Output LC'!V225/1</f>
        <v>0</v>
      </c>
      <c r="W225" s="12">
        <f>'Output LC'!W225/1</f>
        <v>0</v>
      </c>
      <c r="X225" s="12">
        <f>'Output LC'!X225/1</f>
        <v>0</v>
      </c>
      <c r="Y225" s="12">
        <f>'Output LC'!Y225/1</f>
        <v>0</v>
      </c>
      <c r="Z225" s="12">
        <f>'Output LC'!Z225/1</f>
        <v>0</v>
      </c>
      <c r="AA225" s="12">
        <f>'Output LC'!AA225/1</f>
        <v>0</v>
      </c>
      <c r="AB225" s="12">
        <f>'Output LC'!AB225/1</f>
        <v>0</v>
      </c>
      <c r="AC225" s="12">
        <f>'Output LC'!AC225/1</f>
        <v>0</v>
      </c>
      <c r="AD225" s="12">
        <f>'Output LC'!AD225/1</f>
        <v>0</v>
      </c>
      <c r="AE225" s="12">
        <f>'Output LC'!AE225/1</f>
        <v>0</v>
      </c>
      <c r="AF225" s="12">
        <f>'Output LC'!AF225/1</f>
        <v>0</v>
      </c>
      <c r="AG225" s="12">
        <f>'Output LC'!AG225/1</f>
        <v>0</v>
      </c>
      <c r="AH225" s="12">
        <f>'Output LC'!AH225/1</f>
        <v>0</v>
      </c>
      <c r="AI225" s="12">
        <f>'Output LC'!AI225/1</f>
        <v>0</v>
      </c>
      <c r="AJ225" s="12"/>
      <c r="AK225" s="12"/>
    </row>
    <row r="226" spans="1:37"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</row>
    <row r="227" spans="1:37">
      <c r="A227" t="s">
        <v>139</v>
      </c>
      <c r="C227" s="12">
        <f>'Output LC'!C227/'Output LC'!$B$8</f>
        <v>0</v>
      </c>
      <c r="D227" s="12">
        <f>'Output LC'!D227/'Output LC'!$B$8</f>
        <v>0</v>
      </c>
      <c r="E227" s="12">
        <f>'Output LC'!E227/'Output LC'!$B$8</f>
        <v>0</v>
      </c>
      <c r="F227" s="12">
        <f>'Output LC'!F227/'Output LC'!$B$8</f>
        <v>0</v>
      </c>
      <c r="G227" s="12">
        <f>'Output LC'!G227/'Output LC'!$B$8</f>
        <v>0</v>
      </c>
      <c r="H227" s="12">
        <f>'Output LC'!H227/'Output LC'!$B$8</f>
        <v>0</v>
      </c>
      <c r="I227" s="12">
        <f>'Output LC'!I227/'Output LC'!$B$8</f>
        <v>0</v>
      </c>
      <c r="J227" s="12">
        <f>'Output LC'!J227/'Output LC'!$B$8</f>
        <v>0</v>
      </c>
      <c r="K227" s="12">
        <f>'Output LC'!K227/'Output LC'!$B$8</f>
        <v>0</v>
      </c>
      <c r="L227" s="12">
        <f>'Output LC'!L227/'Output LC'!$B$8</f>
        <v>0</v>
      </c>
      <c r="M227" s="12">
        <f>'Output LC'!M227/'Output LC'!$B$8</f>
        <v>0</v>
      </c>
      <c r="N227" s="12">
        <f>'Output LC'!N227/'Output LC'!$B$8</f>
        <v>0</v>
      </c>
      <c r="O227" s="12">
        <f>'Output LC'!O227/'Output LC'!$B$8</f>
        <v>0</v>
      </c>
      <c r="P227" s="12">
        <f>'Output LC'!P227/'Output LC'!$B$8</f>
        <v>0</v>
      </c>
      <c r="Q227" s="12">
        <f>'Output LC'!Q227/'Output LC'!$B$8</f>
        <v>0</v>
      </c>
      <c r="R227" s="12">
        <f>'Output LC'!R227/'Output LC'!$B$8</f>
        <v>0</v>
      </c>
      <c r="S227" s="12">
        <f>'Output LC'!S227/1</f>
        <v>0</v>
      </c>
      <c r="T227" s="12">
        <f>'Output LC'!T227/1</f>
        <v>0</v>
      </c>
      <c r="U227" s="12">
        <f>'Output LC'!U227/1</f>
        <v>0</v>
      </c>
      <c r="V227" s="12">
        <f>'Output LC'!V227/1</f>
        <v>0</v>
      </c>
      <c r="W227" s="12">
        <f>'Output LC'!W227/1</f>
        <v>0</v>
      </c>
      <c r="X227" s="12">
        <f>'Output LC'!X227/1</f>
        <v>0</v>
      </c>
      <c r="Y227" s="12">
        <f>'Output LC'!Y227/1</f>
        <v>0</v>
      </c>
      <c r="Z227" s="12">
        <f>'Output LC'!Z227/1</f>
        <v>0</v>
      </c>
      <c r="AA227" s="12">
        <f>'Output LC'!AA227/1</f>
        <v>0</v>
      </c>
      <c r="AB227" s="12">
        <f>'Output LC'!AB227/1</f>
        <v>0</v>
      </c>
      <c r="AC227" s="12">
        <f>'Output LC'!AC227/1</f>
        <v>0</v>
      </c>
      <c r="AD227" s="12">
        <f>'Output LC'!AD227/1</f>
        <v>0</v>
      </c>
      <c r="AE227" s="12">
        <f>'Output LC'!AE227/1</f>
        <v>0</v>
      </c>
      <c r="AF227" s="12">
        <f>'Output LC'!AF227/1</f>
        <v>0</v>
      </c>
      <c r="AG227" s="12">
        <f>'Output LC'!AG227/1</f>
        <v>0</v>
      </c>
      <c r="AH227" s="12">
        <f>'Output LC'!AH227/1</f>
        <v>0</v>
      </c>
      <c r="AI227" s="12">
        <f>'Output LC'!AI227/1</f>
        <v>0</v>
      </c>
      <c r="AJ227" s="12"/>
      <c r="AK227" s="12"/>
    </row>
    <row r="228" spans="1:37">
      <c r="A228" t="s">
        <v>140</v>
      </c>
      <c r="C228" s="12">
        <f>'Output LC'!C228/'Output LC'!$B$8</f>
        <v>0</v>
      </c>
      <c r="D228" s="12">
        <f>'Output LC'!D228/'Output LC'!$B$8</f>
        <v>0</v>
      </c>
      <c r="E228" s="12">
        <f>'Output LC'!E228/'Output LC'!$B$8</f>
        <v>0</v>
      </c>
      <c r="F228" s="12">
        <f>'Output LC'!F228/'Output LC'!$B$8</f>
        <v>0</v>
      </c>
      <c r="G228" s="12">
        <f>'Output LC'!G228/'Output LC'!$B$8</f>
        <v>0</v>
      </c>
      <c r="H228" s="12">
        <f>'Output LC'!H228/'Output LC'!$B$8</f>
        <v>0</v>
      </c>
      <c r="I228" s="12">
        <f>'Output LC'!I228/'Output LC'!$B$8</f>
        <v>0</v>
      </c>
      <c r="J228" s="12">
        <f>'Output LC'!J228/'Output LC'!$B$8</f>
        <v>0</v>
      </c>
      <c r="K228" s="12">
        <f>'Output LC'!K228/'Output LC'!$B$8</f>
        <v>0</v>
      </c>
      <c r="L228" s="12">
        <f>'Output LC'!L228/'Output LC'!$B$8</f>
        <v>0</v>
      </c>
      <c r="M228" s="12">
        <f>'Output LC'!M228/'Output LC'!$B$8</f>
        <v>0</v>
      </c>
      <c r="N228" s="12">
        <f>'Output LC'!N228/'Output LC'!$B$8</f>
        <v>0</v>
      </c>
      <c r="O228" s="12">
        <f>'Output LC'!O228/'Output LC'!$B$8</f>
        <v>0</v>
      </c>
      <c r="P228" s="12">
        <f>'Output LC'!P228/'Output LC'!$B$8</f>
        <v>0</v>
      </c>
      <c r="Q228" s="12">
        <f>'Output LC'!Q228/'Output LC'!$B$8</f>
        <v>0</v>
      </c>
      <c r="R228" s="12">
        <f>'Output LC'!R228/'Output LC'!$B$8</f>
        <v>0</v>
      </c>
      <c r="S228" s="12">
        <f>'Output LC'!S228/1</f>
        <v>0</v>
      </c>
      <c r="T228" s="12">
        <f>'Output LC'!T228/1</f>
        <v>0</v>
      </c>
      <c r="U228" s="12">
        <f>'Output LC'!U228/1</f>
        <v>0</v>
      </c>
      <c r="V228" s="12">
        <f>'Output LC'!V228/1</f>
        <v>0</v>
      </c>
      <c r="W228" s="12">
        <f>'Output LC'!W228/1</f>
        <v>0</v>
      </c>
      <c r="X228" s="12">
        <f>'Output LC'!X228/1</f>
        <v>0</v>
      </c>
      <c r="Y228" s="12">
        <f>'Output LC'!Y228/1</f>
        <v>0</v>
      </c>
      <c r="Z228" s="12">
        <f>'Output LC'!Z228/1</f>
        <v>0</v>
      </c>
      <c r="AA228" s="12">
        <f>'Output LC'!AA228/1</f>
        <v>0</v>
      </c>
      <c r="AB228" s="12">
        <f>'Output LC'!AB228/1</f>
        <v>0</v>
      </c>
      <c r="AC228" s="12">
        <f>'Output LC'!AC228/1</f>
        <v>0</v>
      </c>
      <c r="AD228" s="12">
        <f>'Output LC'!AD228/1</f>
        <v>0</v>
      </c>
      <c r="AE228" s="12">
        <f>'Output LC'!AE228/1</f>
        <v>0</v>
      </c>
      <c r="AF228" s="12">
        <f>'Output LC'!AF228/1</f>
        <v>0</v>
      </c>
      <c r="AG228" s="12">
        <f>'Output LC'!AG228/1</f>
        <v>0</v>
      </c>
      <c r="AH228" s="12">
        <f>'Output LC'!AH228/1</f>
        <v>0</v>
      </c>
      <c r="AI228" s="12">
        <f>'Output LC'!AI228/1</f>
        <v>0</v>
      </c>
      <c r="AJ228" s="12"/>
      <c r="AK228" s="12"/>
    </row>
    <row r="229" spans="1:37">
      <c r="A229" t="s">
        <v>141</v>
      </c>
      <c r="C229" s="12">
        <f>'Output LC'!C229/'Output LC'!$B$8</f>
        <v>0</v>
      </c>
      <c r="D229" s="12">
        <f>'Output LC'!D229/'Output LC'!$B$8</f>
        <v>0</v>
      </c>
      <c r="E229" s="12">
        <f>'Output LC'!E229/'Output LC'!$B$8</f>
        <v>0</v>
      </c>
      <c r="F229" s="12">
        <f>'Output LC'!F229/'Output LC'!$B$8</f>
        <v>0</v>
      </c>
      <c r="G229" s="12">
        <f>'Output LC'!G229/'Output LC'!$B$8</f>
        <v>0</v>
      </c>
      <c r="H229" s="12">
        <f>'Output LC'!H229/'Output LC'!$B$8</f>
        <v>0</v>
      </c>
      <c r="I229" s="12">
        <f>'Output LC'!I229/'Output LC'!$B$8</f>
        <v>0</v>
      </c>
      <c r="J229" s="12">
        <f>'Output LC'!J229/'Output LC'!$B$8</f>
        <v>0</v>
      </c>
      <c r="K229" s="12">
        <f>'Output LC'!K229/'Output LC'!$B$8</f>
        <v>0</v>
      </c>
      <c r="L229" s="12">
        <f>'Output LC'!L229/'Output LC'!$B$8</f>
        <v>0</v>
      </c>
      <c r="M229" s="12">
        <f>'Output LC'!M229/'Output LC'!$B$8</f>
        <v>0</v>
      </c>
      <c r="N229" s="12">
        <f>'Output LC'!N229/'Output LC'!$B$8</f>
        <v>0</v>
      </c>
      <c r="O229" s="12">
        <f>'Output LC'!O229/'Output LC'!$B$8</f>
        <v>0</v>
      </c>
      <c r="P229" s="12">
        <f>'Output LC'!P229/'Output LC'!$B$8</f>
        <v>0</v>
      </c>
      <c r="Q229" s="12">
        <f>'Output LC'!Q229/'Output LC'!$B$8</f>
        <v>0</v>
      </c>
      <c r="R229" s="12">
        <f>'Output LC'!R229/'Output LC'!$B$8</f>
        <v>0</v>
      </c>
      <c r="S229" s="12">
        <f>'Output LC'!S229/1</f>
        <v>0</v>
      </c>
      <c r="T229" s="12">
        <f>'Output LC'!T229/1</f>
        <v>0</v>
      </c>
      <c r="U229" s="12">
        <f>'Output LC'!U229/1</f>
        <v>0</v>
      </c>
      <c r="V229" s="12">
        <f>'Output LC'!V229/1</f>
        <v>0</v>
      </c>
      <c r="W229" s="12">
        <f>'Output LC'!W229/1</f>
        <v>0</v>
      </c>
      <c r="X229" s="12">
        <f>'Output LC'!X229/1</f>
        <v>0</v>
      </c>
      <c r="Y229" s="12">
        <f>'Output LC'!Y229/1</f>
        <v>0</v>
      </c>
      <c r="Z229" s="12">
        <f>'Output LC'!Z229/1</f>
        <v>0</v>
      </c>
      <c r="AA229" s="12">
        <f>'Output LC'!AA229/1</f>
        <v>0</v>
      </c>
      <c r="AB229" s="12">
        <f>'Output LC'!AB229/1</f>
        <v>0</v>
      </c>
      <c r="AC229" s="12">
        <f>'Output LC'!AC229/1</f>
        <v>0</v>
      </c>
      <c r="AD229" s="12">
        <f>'Output LC'!AD229/1</f>
        <v>0</v>
      </c>
      <c r="AE229" s="12">
        <f>'Output LC'!AE229/1</f>
        <v>0</v>
      </c>
      <c r="AF229" s="12">
        <f>'Output LC'!AF229/1</f>
        <v>0</v>
      </c>
      <c r="AG229" s="12">
        <f>'Output LC'!AG229/1</f>
        <v>0</v>
      </c>
      <c r="AH229" s="12">
        <f>'Output LC'!AH229/1</f>
        <v>0</v>
      </c>
      <c r="AI229" s="12">
        <f>'Output LC'!AI229/1</f>
        <v>0</v>
      </c>
      <c r="AJ229" s="12"/>
      <c r="AK229" s="12"/>
    </row>
    <row r="230" spans="1:37">
      <c r="A230" t="s">
        <v>142</v>
      </c>
      <c r="C230" s="12">
        <f>'Output LC'!C230/'Output LC'!$B$8</f>
        <v>0</v>
      </c>
      <c r="D230" s="12">
        <f>'Output LC'!D230/'Output LC'!$B$8</f>
        <v>0</v>
      </c>
      <c r="E230" s="12">
        <f>'Output LC'!E230/'Output LC'!$B$8</f>
        <v>0</v>
      </c>
      <c r="F230" s="12">
        <f>'Output LC'!F230/'Output LC'!$B$8</f>
        <v>0</v>
      </c>
      <c r="G230" s="12">
        <f>'Output LC'!G230/'Output LC'!$B$8</f>
        <v>0</v>
      </c>
      <c r="H230" s="12">
        <f>'Output LC'!H230/'Output LC'!$B$8</f>
        <v>0</v>
      </c>
      <c r="I230" s="12">
        <f>'Output LC'!I230/'Output LC'!$B$8</f>
        <v>0</v>
      </c>
      <c r="J230" s="12">
        <f>'Output LC'!J230/'Output LC'!$B$8</f>
        <v>0</v>
      </c>
      <c r="K230" s="12">
        <f>'Output LC'!K230/'Output LC'!$B$8</f>
        <v>0</v>
      </c>
      <c r="L230" s="12">
        <f>'Output LC'!L230/'Output LC'!$B$8</f>
        <v>0</v>
      </c>
      <c r="M230" s="12">
        <f>'Output LC'!M230/'Output LC'!$B$8</f>
        <v>0</v>
      </c>
      <c r="N230" s="12">
        <f>'Output LC'!N230/'Output LC'!$B$8</f>
        <v>0</v>
      </c>
      <c r="O230" s="12">
        <f>'Output LC'!O230/'Output LC'!$B$8</f>
        <v>0</v>
      </c>
      <c r="P230" s="12">
        <f>'Output LC'!P230/'Output LC'!$B$8</f>
        <v>0</v>
      </c>
      <c r="Q230" s="12">
        <f>'Output LC'!Q230/'Output LC'!$B$8</f>
        <v>0</v>
      </c>
      <c r="R230" s="12">
        <f>'Output LC'!R230/'Output LC'!$B$8</f>
        <v>0</v>
      </c>
      <c r="S230" s="12">
        <f>'Output LC'!S230/1</f>
        <v>0</v>
      </c>
      <c r="T230" s="12">
        <f>'Output LC'!T230/1</f>
        <v>0</v>
      </c>
      <c r="U230" s="12">
        <f>'Output LC'!U230/1</f>
        <v>0</v>
      </c>
      <c r="V230" s="12">
        <f>'Output LC'!V230/1</f>
        <v>0</v>
      </c>
      <c r="W230" s="12">
        <f>'Output LC'!W230/1</f>
        <v>0</v>
      </c>
      <c r="X230" s="12">
        <f>'Output LC'!X230/1</f>
        <v>0</v>
      </c>
      <c r="Y230" s="12">
        <f>'Output LC'!Y230/1</f>
        <v>0</v>
      </c>
      <c r="Z230" s="12">
        <f>'Output LC'!Z230/1</f>
        <v>0</v>
      </c>
      <c r="AA230" s="12">
        <f>'Output LC'!AA230/1</f>
        <v>0</v>
      </c>
      <c r="AB230" s="12">
        <f>'Output LC'!AB230/1</f>
        <v>0</v>
      </c>
      <c r="AC230" s="12">
        <f>'Output LC'!AC230/1</f>
        <v>0</v>
      </c>
      <c r="AD230" s="12">
        <f>'Output LC'!AD230/1</f>
        <v>0</v>
      </c>
      <c r="AE230" s="12">
        <f>'Output LC'!AE230/1</f>
        <v>0</v>
      </c>
      <c r="AF230" s="12">
        <f>'Output LC'!AF230/1</f>
        <v>0</v>
      </c>
      <c r="AG230" s="12">
        <f>'Output LC'!AG230/1</f>
        <v>0</v>
      </c>
      <c r="AH230" s="12">
        <f>'Output LC'!AH230/1</f>
        <v>0</v>
      </c>
      <c r="AI230" s="12">
        <f>'Output LC'!AI230/1</f>
        <v>0</v>
      </c>
      <c r="AJ230" s="12"/>
      <c r="AK230" s="12"/>
    </row>
    <row r="231" spans="1:37">
      <c r="A231" t="s">
        <v>143</v>
      </c>
      <c r="C231" s="12">
        <f>'Output LC'!C231/'Output LC'!$B$8</f>
        <v>0</v>
      </c>
      <c r="D231" s="12">
        <f>'Output LC'!D231/'Output LC'!$B$8</f>
        <v>0</v>
      </c>
      <c r="E231" s="12">
        <f>'Output LC'!E231/'Output LC'!$B$8</f>
        <v>0</v>
      </c>
      <c r="F231" s="12">
        <f>'Output LC'!F231/'Output LC'!$B$8</f>
        <v>0</v>
      </c>
      <c r="G231" s="12">
        <f>'Output LC'!G231/'Output LC'!$B$8</f>
        <v>0</v>
      </c>
      <c r="H231" s="12">
        <f>'Output LC'!H231/'Output LC'!$B$8</f>
        <v>0</v>
      </c>
      <c r="I231" s="12">
        <f>'Output LC'!I231/'Output LC'!$B$8</f>
        <v>0</v>
      </c>
      <c r="J231" s="12">
        <f>'Output LC'!J231/'Output LC'!$B$8</f>
        <v>0</v>
      </c>
      <c r="K231" s="12">
        <f>'Output LC'!K231/'Output LC'!$B$8</f>
        <v>0</v>
      </c>
      <c r="L231" s="12">
        <f>'Output LC'!L231/'Output LC'!$B$8</f>
        <v>0</v>
      </c>
      <c r="M231" s="12">
        <f>'Output LC'!M231/'Output LC'!$B$8</f>
        <v>0</v>
      </c>
      <c r="N231" s="12">
        <f>'Output LC'!N231/'Output LC'!$B$8</f>
        <v>0</v>
      </c>
      <c r="O231" s="12">
        <f>'Output LC'!O231/'Output LC'!$B$8</f>
        <v>0</v>
      </c>
      <c r="P231" s="12">
        <f>'Output LC'!P231/'Output LC'!$B$8</f>
        <v>0</v>
      </c>
      <c r="Q231" s="12">
        <f>'Output LC'!Q231/'Output LC'!$B$8</f>
        <v>0</v>
      </c>
      <c r="R231" s="12">
        <f>'Output LC'!R231/'Output LC'!$B$8</f>
        <v>0</v>
      </c>
      <c r="S231" s="12">
        <f>'Output LC'!S231/1</f>
        <v>0</v>
      </c>
      <c r="T231" s="12">
        <f>'Output LC'!T231/1</f>
        <v>0</v>
      </c>
      <c r="U231" s="12">
        <f>'Output LC'!U231/1</f>
        <v>0</v>
      </c>
      <c r="V231" s="12">
        <f>'Output LC'!V231/1</f>
        <v>0</v>
      </c>
      <c r="W231" s="12">
        <f>'Output LC'!W231/1</f>
        <v>0</v>
      </c>
      <c r="X231" s="12">
        <f>'Output LC'!X231/1</f>
        <v>0</v>
      </c>
      <c r="Y231" s="12">
        <f>'Output LC'!Y231/1</f>
        <v>0</v>
      </c>
      <c r="Z231" s="12">
        <f>'Output LC'!Z231/1</f>
        <v>0</v>
      </c>
      <c r="AA231" s="12">
        <f>'Output LC'!AA231/1</f>
        <v>0</v>
      </c>
      <c r="AB231" s="12">
        <f>'Output LC'!AB231/1</f>
        <v>0</v>
      </c>
      <c r="AC231" s="12">
        <f>'Output LC'!AC231/1</f>
        <v>0</v>
      </c>
      <c r="AD231" s="12">
        <f>'Output LC'!AD231/1</f>
        <v>0</v>
      </c>
      <c r="AE231" s="12">
        <f>'Output LC'!AE231/1</f>
        <v>0</v>
      </c>
      <c r="AF231" s="12">
        <f>'Output LC'!AF231/1</f>
        <v>0</v>
      </c>
      <c r="AG231" s="12">
        <f>'Output LC'!AG231/1</f>
        <v>0</v>
      </c>
      <c r="AH231" s="12">
        <f>'Output LC'!AH231/1</f>
        <v>0</v>
      </c>
      <c r="AI231" s="12">
        <f>'Output LC'!AI231/1</f>
        <v>0</v>
      </c>
      <c r="AJ231" s="12"/>
      <c r="AK231" s="12"/>
    </row>
    <row r="232" spans="1:37">
      <c r="A232" t="s">
        <v>144</v>
      </c>
      <c r="C232" s="12">
        <f>'Output LC'!C232/'Output LC'!$B$8</f>
        <v>0</v>
      </c>
      <c r="D232" s="12">
        <f>'Output LC'!D232/'Output LC'!$B$8</f>
        <v>0</v>
      </c>
      <c r="E232" s="12">
        <f>'Output LC'!E232/'Output LC'!$B$8</f>
        <v>0</v>
      </c>
      <c r="F232" s="12">
        <f>'Output LC'!F232/'Output LC'!$B$8</f>
        <v>0</v>
      </c>
      <c r="G232" s="12">
        <f>'Output LC'!G232/'Output LC'!$B$8</f>
        <v>0</v>
      </c>
      <c r="H232" s="12">
        <f>'Output LC'!H232/'Output LC'!$B$8</f>
        <v>0</v>
      </c>
      <c r="I232" s="12">
        <f>'Output LC'!I232/'Output LC'!$B$8</f>
        <v>0</v>
      </c>
      <c r="J232" s="12">
        <f>'Output LC'!J232/'Output LC'!$B$8</f>
        <v>0</v>
      </c>
      <c r="K232" s="12">
        <f>'Output LC'!K232/'Output LC'!$B$8</f>
        <v>0</v>
      </c>
      <c r="L232" s="12">
        <f>'Output LC'!L232/'Output LC'!$B$8</f>
        <v>0</v>
      </c>
      <c r="M232" s="12">
        <f>'Output LC'!M232/'Output LC'!$B$8</f>
        <v>0</v>
      </c>
      <c r="N232" s="12">
        <f>'Output LC'!N232/'Output LC'!$B$8</f>
        <v>0</v>
      </c>
      <c r="O232" s="12">
        <f>'Output LC'!O232/'Output LC'!$B$8</f>
        <v>0</v>
      </c>
      <c r="P232" s="12">
        <f>'Output LC'!P232/'Output LC'!$B$8</f>
        <v>0</v>
      </c>
      <c r="Q232" s="12">
        <f>'Output LC'!Q232/'Output LC'!$B$8</f>
        <v>0</v>
      </c>
      <c r="R232" s="12">
        <f>'Output LC'!R232/'Output LC'!$B$8</f>
        <v>0</v>
      </c>
      <c r="S232" s="12">
        <f>'Output LC'!S232/1</f>
        <v>0</v>
      </c>
      <c r="T232" s="12">
        <f>'Output LC'!T232/1</f>
        <v>0</v>
      </c>
      <c r="U232" s="12">
        <f>'Output LC'!U232/1</f>
        <v>0</v>
      </c>
      <c r="V232" s="12">
        <f>'Output LC'!V232/1</f>
        <v>0</v>
      </c>
      <c r="W232" s="12">
        <f>'Output LC'!W232/1</f>
        <v>0</v>
      </c>
      <c r="X232" s="12">
        <f>'Output LC'!X232/1</f>
        <v>0</v>
      </c>
      <c r="Y232" s="12">
        <f>'Output LC'!Y232/1</f>
        <v>0</v>
      </c>
      <c r="Z232" s="12">
        <f>'Output LC'!Z232/1</f>
        <v>0</v>
      </c>
      <c r="AA232" s="12">
        <f>'Output LC'!AA232/1</f>
        <v>0</v>
      </c>
      <c r="AB232" s="12">
        <f>'Output LC'!AB232/1</f>
        <v>0</v>
      </c>
      <c r="AC232" s="12">
        <f>'Output LC'!AC232/1</f>
        <v>0</v>
      </c>
      <c r="AD232" s="12">
        <f>'Output LC'!AD232/1</f>
        <v>0</v>
      </c>
      <c r="AE232" s="12">
        <f>'Output LC'!AE232/1</f>
        <v>0</v>
      </c>
      <c r="AF232" s="12">
        <f>'Output LC'!AF232/1</f>
        <v>0</v>
      </c>
      <c r="AG232" s="12">
        <f>'Output LC'!AG232/1</f>
        <v>0</v>
      </c>
      <c r="AH232" s="12">
        <f>'Output LC'!AH232/1</f>
        <v>0</v>
      </c>
      <c r="AI232" s="12">
        <f>'Output LC'!AI232/1</f>
        <v>0</v>
      </c>
      <c r="AJ232" s="12"/>
      <c r="AK232" s="12"/>
    </row>
    <row r="233" spans="1:37"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</row>
    <row r="234" spans="1:37">
      <c r="A234" t="s">
        <v>145</v>
      </c>
      <c r="C234" s="12">
        <f>'Output LC'!C234/'Output LC'!$B$8</f>
        <v>0</v>
      </c>
      <c r="D234" s="12">
        <f>'Output LC'!D234/'Output LC'!$B$8</f>
        <v>0</v>
      </c>
      <c r="E234" s="12">
        <f>'Output LC'!E234/'Output LC'!$B$8</f>
        <v>0</v>
      </c>
      <c r="F234" s="12">
        <f>'Output LC'!F234/'Output LC'!$B$8</f>
        <v>0</v>
      </c>
      <c r="G234" s="12">
        <f>'Output LC'!G234/'Output LC'!$B$8</f>
        <v>0</v>
      </c>
      <c r="H234" s="12">
        <f>'Output LC'!H234/'Output LC'!$B$8</f>
        <v>0</v>
      </c>
      <c r="I234" s="12">
        <f>'Output LC'!I234/'Output LC'!$B$8</f>
        <v>0</v>
      </c>
      <c r="J234" s="12">
        <f>'Output LC'!J234/'Output LC'!$B$8</f>
        <v>0</v>
      </c>
      <c r="K234" s="12">
        <f>'Output LC'!K234/'Output LC'!$B$8</f>
        <v>0</v>
      </c>
      <c r="L234" s="12">
        <f>'Output LC'!L234/'Output LC'!$B$8</f>
        <v>0</v>
      </c>
      <c r="M234" s="12">
        <f>'Output LC'!M234/'Output LC'!$B$8</f>
        <v>0</v>
      </c>
      <c r="N234" s="12">
        <f>'Output LC'!N234/'Output LC'!$B$8</f>
        <v>0</v>
      </c>
      <c r="O234" s="12">
        <f>'Output LC'!O234/'Output LC'!$B$8</f>
        <v>0</v>
      </c>
      <c r="P234" s="12">
        <f>'Output LC'!P234/'Output LC'!$B$8</f>
        <v>0</v>
      </c>
      <c r="Q234" s="12">
        <f>'Output LC'!Q234/'Output LC'!$B$8</f>
        <v>0</v>
      </c>
      <c r="R234" s="12">
        <f>'Output LC'!R234/'Output LC'!$B$8</f>
        <v>0</v>
      </c>
      <c r="S234" s="12">
        <f>'Output LC'!S234/1</f>
        <v>0</v>
      </c>
      <c r="T234" s="12">
        <f>'Output LC'!T234/1</f>
        <v>0</v>
      </c>
      <c r="U234" s="12">
        <f>'Output LC'!U234/1</f>
        <v>0</v>
      </c>
      <c r="V234" s="12">
        <f>'Output LC'!V234/1</f>
        <v>0</v>
      </c>
      <c r="W234" s="12">
        <f>'Output LC'!W234/1</f>
        <v>0</v>
      </c>
      <c r="X234" s="12">
        <f>'Output LC'!X234/1</f>
        <v>0</v>
      </c>
      <c r="Y234" s="12">
        <f>'Output LC'!Y234/1</f>
        <v>0</v>
      </c>
      <c r="Z234" s="12">
        <f>'Output LC'!Z234/1</f>
        <v>0</v>
      </c>
      <c r="AA234" s="12">
        <f>'Output LC'!AA234/1</f>
        <v>0</v>
      </c>
      <c r="AB234" s="12">
        <f>'Output LC'!AB234/1</f>
        <v>0</v>
      </c>
      <c r="AC234" s="12">
        <f>'Output LC'!AC234/1</f>
        <v>0</v>
      </c>
      <c r="AD234" s="12">
        <f>'Output LC'!AD234/1</f>
        <v>0</v>
      </c>
      <c r="AE234" s="12">
        <f>'Output LC'!AE234/1</f>
        <v>0</v>
      </c>
      <c r="AF234" s="12">
        <f>'Output LC'!AF234/1</f>
        <v>0</v>
      </c>
      <c r="AG234" s="12">
        <f>'Output LC'!AG234/1</f>
        <v>0</v>
      </c>
      <c r="AH234" s="12">
        <f>'Output LC'!AH234/1</f>
        <v>0</v>
      </c>
      <c r="AI234" s="12">
        <f>'Output LC'!AI234/1</f>
        <v>0</v>
      </c>
      <c r="AJ234" s="12"/>
      <c r="AK234" s="12"/>
    </row>
    <row r="235" spans="1:37">
      <c r="A235" t="s">
        <v>146</v>
      </c>
      <c r="C235" s="12">
        <f>'Output LC'!C235/'Output LC'!$B$8</f>
        <v>0</v>
      </c>
      <c r="D235" s="12">
        <f>'Output LC'!D235/'Output LC'!$B$8</f>
        <v>0</v>
      </c>
      <c r="E235" s="12">
        <f>'Output LC'!E235/'Output LC'!$B$8</f>
        <v>0</v>
      </c>
      <c r="F235" s="12">
        <f>'Output LC'!F235/'Output LC'!$B$8</f>
        <v>0</v>
      </c>
      <c r="G235" s="12">
        <f>'Output LC'!G235/'Output LC'!$B$8</f>
        <v>0</v>
      </c>
      <c r="H235" s="12">
        <f>'Output LC'!H235/'Output LC'!$B$8</f>
        <v>0</v>
      </c>
      <c r="I235" s="12">
        <f>'Output LC'!I235/'Output LC'!$B$8</f>
        <v>0</v>
      </c>
      <c r="J235" s="12">
        <f>'Output LC'!J235/'Output LC'!$B$8</f>
        <v>0</v>
      </c>
      <c r="K235" s="12">
        <f>'Output LC'!K235/'Output LC'!$B$8</f>
        <v>0</v>
      </c>
      <c r="L235" s="12">
        <f>'Output LC'!L235/'Output LC'!$B$8</f>
        <v>0</v>
      </c>
      <c r="M235" s="12">
        <f>'Output LC'!M235/'Output LC'!$B$8</f>
        <v>0</v>
      </c>
      <c r="N235" s="12">
        <f>'Output LC'!N235/'Output LC'!$B$8</f>
        <v>0</v>
      </c>
      <c r="O235" s="12">
        <f>'Output LC'!O235/'Output LC'!$B$8</f>
        <v>0</v>
      </c>
      <c r="P235" s="12">
        <f>'Output LC'!P235/'Output LC'!$B$8</f>
        <v>0</v>
      </c>
      <c r="Q235" s="12">
        <f>'Output LC'!Q235/'Output LC'!$B$8</f>
        <v>0</v>
      </c>
      <c r="R235" s="12">
        <f>'Output LC'!R235/'Output LC'!$B$8</f>
        <v>0</v>
      </c>
      <c r="S235" s="12">
        <f>'Output LC'!S235/1</f>
        <v>0</v>
      </c>
      <c r="T235" s="12">
        <f>'Output LC'!T235/1</f>
        <v>0</v>
      </c>
      <c r="U235" s="12">
        <f>'Output LC'!U235/1</f>
        <v>0</v>
      </c>
      <c r="V235" s="12">
        <f>'Output LC'!V235/1</f>
        <v>0</v>
      </c>
      <c r="W235" s="12">
        <f>'Output LC'!W235/1</f>
        <v>0</v>
      </c>
      <c r="X235" s="12">
        <f>'Output LC'!X235/1</f>
        <v>0</v>
      </c>
      <c r="Y235" s="12">
        <f>'Output LC'!Y235/1</f>
        <v>0</v>
      </c>
      <c r="Z235" s="12">
        <f>'Output LC'!Z235/1</f>
        <v>0</v>
      </c>
      <c r="AA235" s="12">
        <f>'Output LC'!AA235/1</f>
        <v>0</v>
      </c>
      <c r="AB235" s="12">
        <f>'Output LC'!AB235/1</f>
        <v>0</v>
      </c>
      <c r="AC235" s="12">
        <f>'Output LC'!AC235/1</f>
        <v>0</v>
      </c>
      <c r="AD235" s="12">
        <f>'Output LC'!AD235/1</f>
        <v>0</v>
      </c>
      <c r="AE235" s="12">
        <f>'Output LC'!AE235/1</f>
        <v>0</v>
      </c>
      <c r="AF235" s="12">
        <f>'Output LC'!AF235/1</f>
        <v>0</v>
      </c>
      <c r="AG235" s="12">
        <f>'Output LC'!AG235/1</f>
        <v>0</v>
      </c>
      <c r="AH235" s="12">
        <f>'Output LC'!AH235/1</f>
        <v>0</v>
      </c>
      <c r="AI235" s="12">
        <f>'Output LC'!AI235/1</f>
        <v>0</v>
      </c>
      <c r="AJ235" s="12"/>
      <c r="AK235" s="12"/>
    </row>
    <row r="236" spans="1:37">
      <c r="A236" t="s">
        <v>147</v>
      </c>
      <c r="C236" s="12">
        <f>'Output LC'!C236/'Output LC'!$B$8</f>
        <v>0</v>
      </c>
      <c r="D236" s="12">
        <f>'Output LC'!D236/'Output LC'!$B$8</f>
        <v>0</v>
      </c>
      <c r="E236" s="12">
        <f>'Output LC'!E236/'Output LC'!$B$8</f>
        <v>0</v>
      </c>
      <c r="F236" s="12">
        <f>'Output LC'!F236/'Output LC'!$B$8</f>
        <v>0</v>
      </c>
      <c r="G236" s="12">
        <f>'Output LC'!G236/'Output LC'!$B$8</f>
        <v>0</v>
      </c>
      <c r="H236" s="12">
        <f>'Output LC'!H236/'Output LC'!$B$8</f>
        <v>0</v>
      </c>
      <c r="I236" s="12">
        <f>'Output LC'!I236/'Output LC'!$B$8</f>
        <v>0</v>
      </c>
      <c r="J236" s="12">
        <f>'Output LC'!J236/'Output LC'!$B$8</f>
        <v>0</v>
      </c>
      <c r="K236" s="12">
        <f>'Output LC'!K236/'Output LC'!$B$8</f>
        <v>0</v>
      </c>
      <c r="L236" s="12">
        <f>'Output LC'!L236/'Output LC'!$B$8</f>
        <v>0</v>
      </c>
      <c r="M236" s="12">
        <f>'Output LC'!M236/'Output LC'!$B$8</f>
        <v>0</v>
      </c>
      <c r="N236" s="12">
        <f>'Output LC'!N236/'Output LC'!$B$8</f>
        <v>0</v>
      </c>
      <c r="O236" s="12">
        <f>'Output LC'!O236/'Output LC'!$B$8</f>
        <v>0</v>
      </c>
      <c r="P236" s="12">
        <f>'Output LC'!P236/'Output LC'!$B$8</f>
        <v>0</v>
      </c>
      <c r="Q236" s="12">
        <f>'Output LC'!Q236/'Output LC'!$B$8</f>
        <v>0</v>
      </c>
      <c r="R236" s="12">
        <f>'Output LC'!R236/'Output LC'!$B$8</f>
        <v>0</v>
      </c>
      <c r="S236" s="12">
        <f>'Output LC'!S236/1</f>
        <v>0</v>
      </c>
      <c r="T236" s="12">
        <f>'Output LC'!T236/1</f>
        <v>0</v>
      </c>
      <c r="U236" s="12">
        <f>'Output LC'!U236/1</f>
        <v>0</v>
      </c>
      <c r="V236" s="12">
        <f>'Output LC'!V236/1</f>
        <v>0</v>
      </c>
      <c r="W236" s="12">
        <f>'Output LC'!W236/1</f>
        <v>0</v>
      </c>
      <c r="X236" s="12">
        <f>'Output LC'!X236/1</f>
        <v>0</v>
      </c>
      <c r="Y236" s="12">
        <f>'Output LC'!Y236/1</f>
        <v>0</v>
      </c>
      <c r="Z236" s="12">
        <f>'Output LC'!Z236/1</f>
        <v>0</v>
      </c>
      <c r="AA236" s="12">
        <f>'Output LC'!AA236/1</f>
        <v>0</v>
      </c>
      <c r="AB236" s="12">
        <f>'Output LC'!AB236/1</f>
        <v>0</v>
      </c>
      <c r="AC236" s="12">
        <f>'Output LC'!AC236/1</f>
        <v>0</v>
      </c>
      <c r="AD236" s="12">
        <f>'Output LC'!AD236/1</f>
        <v>0</v>
      </c>
      <c r="AE236" s="12">
        <f>'Output LC'!AE236/1</f>
        <v>0</v>
      </c>
      <c r="AF236" s="12">
        <f>'Output LC'!AF236/1</f>
        <v>0</v>
      </c>
      <c r="AG236" s="12">
        <f>'Output LC'!AG236/1</f>
        <v>0</v>
      </c>
      <c r="AH236" s="12">
        <f>'Output LC'!AH236/1</f>
        <v>0</v>
      </c>
      <c r="AI236" s="12">
        <f>'Output LC'!AI236/1</f>
        <v>0</v>
      </c>
      <c r="AJ236" s="12"/>
      <c r="AK236" s="12"/>
    </row>
    <row r="237" spans="1:37"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</row>
    <row r="238" spans="1:37"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</row>
    <row r="239" spans="1:37"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</row>
    <row r="240" spans="1:37"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</row>
    <row r="241" spans="1:37">
      <c r="A241" s="33" t="s">
        <v>152</v>
      </c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</row>
    <row r="242" spans="1:37">
      <c r="A242" t="s">
        <v>153</v>
      </c>
      <c r="C242" s="12">
        <f>'Output LC'!C242/'Output LC'!$B$8</f>
        <v>0</v>
      </c>
      <c r="D242" s="12">
        <f>'Output LC'!D242/'Output LC'!$B$8</f>
        <v>0</v>
      </c>
      <c r="E242" s="12">
        <f>'Output LC'!E242/'Output LC'!$B$8</f>
        <v>0</v>
      </c>
      <c r="F242" s="12">
        <f>'Output LC'!F242/'Output LC'!$B$8</f>
        <v>0</v>
      </c>
      <c r="G242" s="12">
        <f>'Output LC'!G242/'Output LC'!$B$8</f>
        <v>0</v>
      </c>
      <c r="H242" s="12">
        <f>'Output LC'!H242/'Output LC'!$B$8</f>
        <v>0</v>
      </c>
      <c r="I242" s="12">
        <f>'Output LC'!I242/'Output LC'!$B$8</f>
        <v>0</v>
      </c>
      <c r="J242" s="12">
        <f>'Output LC'!J242/'Output LC'!$B$8</f>
        <v>0</v>
      </c>
      <c r="K242" s="12">
        <f>'Output LC'!K242/'Output LC'!$B$8</f>
        <v>0</v>
      </c>
      <c r="L242" s="12">
        <f>'Output LC'!L242/'Output LC'!$B$8</f>
        <v>0</v>
      </c>
      <c r="M242" s="12">
        <f>'Output LC'!M242/'Output LC'!$B$8</f>
        <v>0</v>
      </c>
      <c r="N242" s="12">
        <f>'Output LC'!N242/'Output LC'!$B$8</f>
        <v>0</v>
      </c>
      <c r="O242" s="12">
        <f>'Output LC'!O242/'Output LC'!$B$8</f>
        <v>0</v>
      </c>
      <c r="P242" s="12">
        <f>'Output LC'!P242/'Output LC'!$B$8</f>
        <v>0</v>
      </c>
      <c r="Q242" s="12">
        <f>'Output LC'!Q242/'Output LC'!$B$8</f>
        <v>0</v>
      </c>
      <c r="R242" s="12">
        <f>'Output LC'!R242/'Output LC'!$B$8</f>
        <v>0</v>
      </c>
      <c r="S242" s="12">
        <f>'Output LC'!S242/1</f>
        <v>0</v>
      </c>
      <c r="T242" s="12">
        <f>'Output LC'!T242/1</f>
        <v>0</v>
      </c>
      <c r="U242" s="12">
        <f>'Output LC'!U242/1</f>
        <v>0</v>
      </c>
      <c r="V242" s="12">
        <f>'Output LC'!V242/1</f>
        <v>0</v>
      </c>
      <c r="W242" s="12">
        <f>'Output LC'!W242/1</f>
        <v>0</v>
      </c>
      <c r="X242" s="12">
        <f>'Output LC'!X242/1</f>
        <v>0</v>
      </c>
      <c r="Y242" s="12">
        <f>'Output LC'!Y242/1</f>
        <v>0</v>
      </c>
      <c r="Z242" s="12">
        <f>'Output LC'!Z242/1</f>
        <v>0</v>
      </c>
      <c r="AA242" s="12">
        <f>'Output LC'!AA242/1</f>
        <v>0</v>
      </c>
      <c r="AB242" s="12">
        <f>'Output LC'!AB242/1</f>
        <v>0</v>
      </c>
      <c r="AC242" s="12">
        <f>'Output LC'!AC242/1</f>
        <v>0</v>
      </c>
      <c r="AD242" s="12">
        <f>'Output LC'!AD242/1</f>
        <v>0</v>
      </c>
      <c r="AE242" s="12">
        <f>'Output LC'!AE242/1</f>
        <v>0</v>
      </c>
      <c r="AF242" s="12">
        <f>'Output LC'!AF242/1</f>
        <v>0</v>
      </c>
      <c r="AG242" s="12">
        <f>'Output LC'!AG242/1</f>
        <v>0</v>
      </c>
      <c r="AH242" s="12">
        <f>'Output LC'!AH242/1</f>
        <v>0</v>
      </c>
      <c r="AI242" s="12">
        <f>'Output LC'!AI242/1</f>
        <v>0</v>
      </c>
      <c r="AJ242" s="12"/>
      <c r="AK242" s="12"/>
    </row>
    <row r="243" spans="1:37">
      <c r="A243" t="s">
        <v>154</v>
      </c>
      <c r="C243" s="12">
        <f>'Output LC'!C243/'Output LC'!$B$8</f>
        <v>0</v>
      </c>
      <c r="D243" s="12">
        <f>'Output LC'!D243/'Output LC'!$B$8</f>
        <v>0</v>
      </c>
      <c r="E243" s="12">
        <f>'Output LC'!E243/'Output LC'!$B$8</f>
        <v>0</v>
      </c>
      <c r="F243" s="12">
        <f>'Output LC'!F243/'Output LC'!$B$8</f>
        <v>0</v>
      </c>
      <c r="G243" s="12">
        <f>'Output LC'!G243/'Output LC'!$B$8</f>
        <v>0</v>
      </c>
      <c r="H243" s="12">
        <f>'Output LC'!H243/'Output LC'!$B$8</f>
        <v>0</v>
      </c>
      <c r="I243" s="12">
        <f>'Output LC'!I243/'Output LC'!$B$8</f>
        <v>0</v>
      </c>
      <c r="J243" s="12">
        <f>'Output LC'!J243/'Output LC'!$B$8</f>
        <v>0</v>
      </c>
      <c r="K243" s="12">
        <f>'Output LC'!K243/'Output LC'!$B$8</f>
        <v>0</v>
      </c>
      <c r="L243" s="12">
        <f>'Output LC'!L243/'Output LC'!$B$8</f>
        <v>0</v>
      </c>
      <c r="M243" s="12">
        <f>'Output LC'!M243/'Output LC'!$B$8</f>
        <v>0</v>
      </c>
      <c r="N243" s="12">
        <f>'Output LC'!N243/'Output LC'!$B$8</f>
        <v>0</v>
      </c>
      <c r="O243" s="12">
        <f>'Output LC'!O243/'Output LC'!$B$8</f>
        <v>0</v>
      </c>
      <c r="P243" s="12">
        <f>'Output LC'!P243/'Output LC'!$B$8</f>
        <v>0</v>
      </c>
      <c r="Q243" s="12">
        <f>'Output LC'!Q243/'Output LC'!$B$8</f>
        <v>0</v>
      </c>
      <c r="R243" s="12">
        <f>'Output LC'!R243/'Output LC'!$B$8</f>
        <v>0</v>
      </c>
      <c r="S243" s="12">
        <f>'Output LC'!S243/1</f>
        <v>0</v>
      </c>
      <c r="T243" s="12">
        <f>'Output LC'!T243/1</f>
        <v>0</v>
      </c>
      <c r="U243" s="12">
        <f>'Output LC'!U243/1</f>
        <v>0</v>
      </c>
      <c r="V243" s="12">
        <f>'Output LC'!V243/1</f>
        <v>0</v>
      </c>
      <c r="W243" s="12">
        <f>'Output LC'!W243/1</f>
        <v>0</v>
      </c>
      <c r="X243" s="12">
        <f>'Output LC'!X243/1</f>
        <v>0</v>
      </c>
      <c r="Y243" s="12">
        <f>'Output LC'!Y243/1</f>
        <v>0</v>
      </c>
      <c r="Z243" s="12">
        <f>'Output LC'!Z243/1</f>
        <v>0</v>
      </c>
      <c r="AA243" s="12">
        <f>'Output LC'!AA243/1</f>
        <v>0</v>
      </c>
      <c r="AB243" s="12">
        <f>'Output LC'!AB243/1</f>
        <v>0</v>
      </c>
      <c r="AC243" s="12">
        <f>'Output LC'!AC243/1</f>
        <v>0</v>
      </c>
      <c r="AD243" s="12">
        <f>'Output LC'!AD243/1</f>
        <v>0</v>
      </c>
      <c r="AE243" s="12">
        <f>'Output LC'!AE243/1</f>
        <v>0</v>
      </c>
      <c r="AF243" s="12">
        <f>'Output LC'!AF243/1</f>
        <v>0</v>
      </c>
      <c r="AG243" s="12">
        <f>'Output LC'!AG243/1</f>
        <v>0</v>
      </c>
      <c r="AH243" s="12">
        <f>'Output LC'!AH243/1</f>
        <v>0</v>
      </c>
      <c r="AI243" s="12">
        <f>'Output LC'!AI243/1</f>
        <v>0</v>
      </c>
      <c r="AJ243" s="12"/>
      <c r="AK243" s="12"/>
    </row>
    <row r="244" spans="1:37">
      <c r="A244" t="s">
        <v>155</v>
      </c>
      <c r="C244" s="12">
        <f>'Output LC'!C244/'Output LC'!$B$8</f>
        <v>0</v>
      </c>
      <c r="D244" s="12">
        <f>'Output LC'!D244/'Output LC'!$B$8</f>
        <v>0</v>
      </c>
      <c r="E244" s="12">
        <f>'Output LC'!E244/'Output LC'!$B$8</f>
        <v>0</v>
      </c>
      <c r="F244" s="12">
        <f>'Output LC'!F244/'Output LC'!$B$8</f>
        <v>0</v>
      </c>
      <c r="G244" s="12">
        <f>'Output LC'!G244/'Output LC'!$B$8</f>
        <v>0</v>
      </c>
      <c r="H244" s="12">
        <f>'Output LC'!H244/'Output LC'!$B$8</f>
        <v>0</v>
      </c>
      <c r="I244" s="12">
        <f>'Output LC'!I244/'Output LC'!$B$8</f>
        <v>0</v>
      </c>
      <c r="J244" s="12">
        <f>'Output LC'!J244/'Output LC'!$B$8</f>
        <v>0</v>
      </c>
      <c r="K244" s="12">
        <f>'Output LC'!K244/'Output LC'!$B$8</f>
        <v>0</v>
      </c>
      <c r="L244" s="12">
        <f>'Output LC'!L244/'Output LC'!$B$8</f>
        <v>0</v>
      </c>
      <c r="M244" s="12">
        <f>'Output LC'!M244/'Output LC'!$B$8</f>
        <v>0</v>
      </c>
      <c r="N244" s="12">
        <f>'Output LC'!N244/'Output LC'!$B$8</f>
        <v>0</v>
      </c>
      <c r="O244" s="12">
        <f>'Output LC'!O244/'Output LC'!$B$8</f>
        <v>0</v>
      </c>
      <c r="P244" s="12">
        <f>'Output LC'!P244/'Output LC'!$B$8</f>
        <v>0</v>
      </c>
      <c r="Q244" s="12">
        <f>'Output LC'!Q244/'Output LC'!$B$8</f>
        <v>0</v>
      </c>
      <c r="R244" s="12">
        <f>'Output LC'!R244/'Output LC'!$B$8</f>
        <v>0</v>
      </c>
      <c r="S244" s="12">
        <f>'Output LC'!S244/1</f>
        <v>0</v>
      </c>
      <c r="T244" s="12">
        <f>'Output LC'!T244/1</f>
        <v>0</v>
      </c>
      <c r="U244" s="12">
        <f>'Output LC'!U244/1</f>
        <v>0</v>
      </c>
      <c r="V244" s="12">
        <f>'Output LC'!V244/1</f>
        <v>0</v>
      </c>
      <c r="W244" s="12">
        <f>'Output LC'!W244/1</f>
        <v>0</v>
      </c>
      <c r="X244" s="12">
        <f>'Output LC'!X244/1</f>
        <v>0</v>
      </c>
      <c r="Y244" s="12">
        <f>'Output LC'!Y244/1</f>
        <v>0</v>
      </c>
      <c r="Z244" s="12">
        <f>'Output LC'!Z244/1</f>
        <v>0</v>
      </c>
      <c r="AA244" s="12">
        <f>'Output LC'!AA244/1</f>
        <v>0</v>
      </c>
      <c r="AB244" s="12">
        <f>'Output LC'!AB244/1</f>
        <v>0</v>
      </c>
      <c r="AC244" s="12">
        <f>'Output LC'!AC244/1</f>
        <v>0</v>
      </c>
      <c r="AD244" s="12">
        <f>'Output LC'!AD244/1</f>
        <v>0</v>
      </c>
      <c r="AE244" s="12">
        <f>'Output LC'!AE244/1</f>
        <v>0</v>
      </c>
      <c r="AF244" s="12">
        <f>'Output LC'!AF244/1</f>
        <v>0</v>
      </c>
      <c r="AG244" s="12">
        <f>'Output LC'!AG244/1</f>
        <v>0</v>
      </c>
      <c r="AH244" s="12">
        <f>'Output LC'!AH244/1</f>
        <v>0</v>
      </c>
      <c r="AI244" s="12">
        <f>'Output LC'!AI244/1</f>
        <v>0</v>
      </c>
      <c r="AJ244" s="12"/>
      <c r="AK244" s="12"/>
    </row>
    <row r="245" spans="1:37"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</row>
    <row r="246" spans="1:37"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</row>
    <row r="247" spans="1:37">
      <c r="A247" s="33" t="s">
        <v>156</v>
      </c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</row>
    <row r="248" spans="1:37">
      <c r="A248" t="s">
        <v>157</v>
      </c>
      <c r="C248" s="12">
        <f>'Output LC'!C248/'Output LC'!$B$8</f>
        <v>0</v>
      </c>
      <c r="D248" s="12">
        <f>'Output LC'!D248/'Output LC'!$B$8</f>
        <v>0</v>
      </c>
      <c r="E248" s="12">
        <f>'Output LC'!E248/'Output LC'!$B$8</f>
        <v>0</v>
      </c>
      <c r="F248" s="12">
        <f>'Output LC'!F248/'Output LC'!$B$8</f>
        <v>0</v>
      </c>
      <c r="G248" s="12">
        <f>'Output LC'!G248/'Output LC'!$B$8</f>
        <v>0</v>
      </c>
      <c r="H248" s="12">
        <f>'Output LC'!H248/'Output LC'!$B$8</f>
        <v>0</v>
      </c>
      <c r="I248" s="12">
        <f>'Output LC'!I248/'Output LC'!$B$8</f>
        <v>0</v>
      </c>
      <c r="J248" s="12">
        <f>'Output LC'!J248/'Output LC'!$B$8</f>
        <v>0</v>
      </c>
      <c r="K248" s="12">
        <f>'Output LC'!K248/'Output LC'!$B$8</f>
        <v>0</v>
      </c>
      <c r="L248" s="12">
        <f>'Output LC'!L248/'Output LC'!$B$8</f>
        <v>0</v>
      </c>
      <c r="M248" s="12">
        <f>'Output LC'!M248/'Output LC'!$B$8</f>
        <v>0</v>
      </c>
      <c r="N248" s="12">
        <f>'Output LC'!N248/'Output LC'!$B$8</f>
        <v>0</v>
      </c>
      <c r="O248" s="12">
        <f>'Output LC'!O248/'Output LC'!$B$8</f>
        <v>0</v>
      </c>
      <c r="P248" s="12">
        <f>'Output LC'!P248/'Output LC'!$B$8</f>
        <v>0</v>
      </c>
      <c r="Q248" s="12">
        <f>'Output LC'!Q248/'Output LC'!$B$8</f>
        <v>0</v>
      </c>
      <c r="R248" s="12">
        <f>'Output LC'!R248/'Output LC'!$B$8</f>
        <v>0</v>
      </c>
      <c r="S248" s="12">
        <f>'Output LC'!S248/1</f>
        <v>0</v>
      </c>
      <c r="T248" s="12">
        <f>'Output LC'!T248/1</f>
        <v>0</v>
      </c>
      <c r="U248" s="12">
        <f>'Output LC'!U248/1</f>
        <v>0</v>
      </c>
      <c r="V248" s="12">
        <f>'Output LC'!V248/1</f>
        <v>0</v>
      </c>
      <c r="W248" s="12">
        <f>'Output LC'!W248/1</f>
        <v>0</v>
      </c>
      <c r="X248" s="12">
        <f>'Output LC'!X248/1</f>
        <v>0</v>
      </c>
      <c r="Y248" s="12">
        <f>'Output LC'!Y248/1</f>
        <v>0</v>
      </c>
      <c r="Z248" s="12">
        <f>'Output LC'!Z248/1</f>
        <v>0</v>
      </c>
      <c r="AA248" s="12">
        <f>'Output LC'!AA248/1</f>
        <v>0</v>
      </c>
      <c r="AB248" s="12">
        <f>'Output LC'!AB248/1</f>
        <v>0</v>
      </c>
      <c r="AC248" s="12">
        <f>'Output LC'!AC248/1</f>
        <v>0</v>
      </c>
      <c r="AD248" s="12">
        <f>'Output LC'!AD248/1</f>
        <v>0</v>
      </c>
      <c r="AE248" s="12">
        <f>'Output LC'!AE248/1</f>
        <v>0</v>
      </c>
      <c r="AF248" s="12">
        <f>'Output LC'!AF248/1</f>
        <v>0</v>
      </c>
      <c r="AG248" s="12">
        <f>'Output LC'!AG248/1</f>
        <v>0</v>
      </c>
      <c r="AH248" s="12">
        <f>'Output LC'!AH248/1</f>
        <v>0</v>
      </c>
      <c r="AI248" s="12">
        <f>'Output LC'!AI248/1</f>
        <v>0</v>
      </c>
      <c r="AJ248" s="12"/>
      <c r="AK248" s="12"/>
    </row>
    <row r="249" spans="1:37">
      <c r="A249" t="s">
        <v>158</v>
      </c>
      <c r="C249" s="12">
        <f>'Output LC'!C249/'Output LC'!$B$8</f>
        <v>0</v>
      </c>
      <c r="D249" s="12">
        <f>'Output LC'!D249/'Output LC'!$B$8</f>
        <v>0</v>
      </c>
      <c r="E249" s="12">
        <f>'Output LC'!E249/'Output LC'!$B$8</f>
        <v>0</v>
      </c>
      <c r="F249" s="12">
        <f>'Output LC'!F249/'Output LC'!$B$8</f>
        <v>0</v>
      </c>
      <c r="G249" s="12">
        <f>'Output LC'!G249/'Output LC'!$B$8</f>
        <v>0</v>
      </c>
      <c r="H249" s="12">
        <f>'Output LC'!H249/'Output LC'!$B$8</f>
        <v>0</v>
      </c>
      <c r="I249" s="12">
        <f>'Output LC'!I249/'Output LC'!$B$8</f>
        <v>0</v>
      </c>
      <c r="J249" s="12">
        <f>'Output LC'!J249/'Output LC'!$B$8</f>
        <v>0</v>
      </c>
      <c r="K249" s="12">
        <f>'Output LC'!K249/'Output LC'!$B$8</f>
        <v>0</v>
      </c>
      <c r="L249" s="12">
        <f>'Output LC'!L249/'Output LC'!$B$8</f>
        <v>0</v>
      </c>
      <c r="M249" s="12">
        <f>'Output LC'!M249/'Output LC'!$B$8</f>
        <v>0</v>
      </c>
      <c r="N249" s="12">
        <f>'Output LC'!N249/'Output LC'!$B$8</f>
        <v>0</v>
      </c>
      <c r="O249" s="12">
        <f>'Output LC'!O249/'Output LC'!$B$8</f>
        <v>0</v>
      </c>
      <c r="P249" s="12">
        <f>'Output LC'!P249/'Output LC'!$B$8</f>
        <v>0</v>
      </c>
      <c r="Q249" s="12">
        <f>'Output LC'!Q249/'Output LC'!$B$8</f>
        <v>0</v>
      </c>
      <c r="R249" s="12">
        <f>'Output LC'!R249/'Output LC'!$B$8</f>
        <v>0</v>
      </c>
      <c r="S249" s="12">
        <f>'Output LC'!S249/1</f>
        <v>0</v>
      </c>
      <c r="T249" s="12">
        <f>'Output LC'!T249/1</f>
        <v>0</v>
      </c>
      <c r="U249" s="12">
        <f>'Output LC'!U249/1</f>
        <v>0</v>
      </c>
      <c r="V249" s="12">
        <f>'Output LC'!V249/1</f>
        <v>0</v>
      </c>
      <c r="W249" s="12">
        <f>'Output LC'!W249/1</f>
        <v>0</v>
      </c>
      <c r="X249" s="12">
        <f>'Output LC'!X249/1</f>
        <v>0</v>
      </c>
      <c r="Y249" s="12">
        <f>'Output LC'!Y249/1</f>
        <v>0</v>
      </c>
      <c r="Z249" s="12">
        <f>'Output LC'!Z249/1</f>
        <v>0</v>
      </c>
      <c r="AA249" s="12">
        <f>'Output LC'!AA249/1</f>
        <v>0</v>
      </c>
      <c r="AB249" s="12">
        <f>'Output LC'!AB249/1</f>
        <v>0</v>
      </c>
      <c r="AC249" s="12">
        <f>'Output LC'!AC249/1</f>
        <v>0</v>
      </c>
      <c r="AD249" s="12">
        <f>'Output LC'!AD249/1</f>
        <v>0</v>
      </c>
      <c r="AE249" s="12">
        <f>'Output LC'!AE249/1</f>
        <v>0</v>
      </c>
      <c r="AF249" s="12">
        <f>'Output LC'!AF249/1</f>
        <v>0</v>
      </c>
      <c r="AG249" s="12">
        <f>'Output LC'!AG249/1</f>
        <v>0</v>
      </c>
      <c r="AH249" s="12">
        <f>'Output LC'!AH249/1</f>
        <v>0</v>
      </c>
      <c r="AI249" s="12">
        <f>'Output LC'!AI249/1</f>
        <v>0</v>
      </c>
      <c r="AJ249" s="12"/>
      <c r="AK249" s="12"/>
    </row>
    <row r="250" spans="1:37">
      <c r="A250" t="s">
        <v>159</v>
      </c>
      <c r="C250" s="12">
        <f>'Output LC'!C250/'Output LC'!$B$8</f>
        <v>0</v>
      </c>
      <c r="D250" s="12">
        <f>'Output LC'!D250/'Output LC'!$B$8</f>
        <v>0</v>
      </c>
      <c r="E250" s="12">
        <f>'Output LC'!E250/'Output LC'!$B$8</f>
        <v>0</v>
      </c>
      <c r="F250" s="12">
        <f>'Output LC'!F250/'Output LC'!$B$8</f>
        <v>0</v>
      </c>
      <c r="G250" s="12">
        <f>'Output LC'!G250/'Output LC'!$B$8</f>
        <v>0</v>
      </c>
      <c r="H250" s="12">
        <f>'Output LC'!H250/'Output LC'!$B$8</f>
        <v>0</v>
      </c>
      <c r="I250" s="12">
        <f>'Output LC'!I250/'Output LC'!$B$8</f>
        <v>0</v>
      </c>
      <c r="J250" s="12">
        <f>'Output LC'!J250/'Output LC'!$B$8</f>
        <v>0</v>
      </c>
      <c r="K250" s="12">
        <f>'Output LC'!K250/'Output LC'!$B$8</f>
        <v>0</v>
      </c>
      <c r="L250" s="12">
        <f>'Output LC'!L250/'Output LC'!$B$8</f>
        <v>0</v>
      </c>
      <c r="M250" s="12">
        <f>'Output LC'!M250/'Output LC'!$B$8</f>
        <v>0</v>
      </c>
      <c r="N250" s="12">
        <f>'Output LC'!N250/'Output LC'!$B$8</f>
        <v>0</v>
      </c>
      <c r="O250" s="12">
        <f>'Output LC'!O250/'Output LC'!$B$8</f>
        <v>0</v>
      </c>
      <c r="P250" s="12">
        <f>'Output LC'!P250/'Output LC'!$B$8</f>
        <v>0</v>
      </c>
      <c r="Q250" s="12">
        <f>'Output LC'!Q250/'Output LC'!$B$8</f>
        <v>0</v>
      </c>
      <c r="R250" s="12">
        <f>'Output LC'!R250/'Output LC'!$B$8</f>
        <v>0</v>
      </c>
      <c r="S250" s="12">
        <f>'Output LC'!S250/1</f>
        <v>0</v>
      </c>
      <c r="T250" s="12">
        <f>'Output LC'!T250/1</f>
        <v>0</v>
      </c>
      <c r="U250" s="12">
        <f>'Output LC'!U250/1</f>
        <v>0</v>
      </c>
      <c r="V250" s="12">
        <f>'Output LC'!V250/1</f>
        <v>0</v>
      </c>
      <c r="W250" s="12">
        <f>'Output LC'!W250/1</f>
        <v>0</v>
      </c>
      <c r="X250" s="12">
        <f>'Output LC'!X250/1</f>
        <v>0</v>
      </c>
      <c r="Y250" s="12">
        <f>'Output LC'!Y250/1</f>
        <v>0</v>
      </c>
      <c r="Z250" s="12">
        <f>'Output LC'!Z250/1</f>
        <v>0</v>
      </c>
      <c r="AA250" s="12">
        <f>'Output LC'!AA250/1</f>
        <v>0</v>
      </c>
      <c r="AB250" s="12">
        <f>'Output LC'!AB250/1</f>
        <v>0</v>
      </c>
      <c r="AC250" s="12">
        <f>'Output LC'!AC250/1</f>
        <v>0</v>
      </c>
      <c r="AD250" s="12">
        <f>'Output LC'!AD250/1</f>
        <v>0</v>
      </c>
      <c r="AE250" s="12">
        <f>'Output LC'!AE250/1</f>
        <v>0</v>
      </c>
      <c r="AF250" s="12">
        <f>'Output LC'!AF250/1</f>
        <v>0</v>
      </c>
      <c r="AG250" s="12">
        <f>'Output LC'!AG250/1</f>
        <v>0</v>
      </c>
      <c r="AH250" s="12">
        <f>'Output LC'!AH250/1</f>
        <v>0</v>
      </c>
      <c r="AI250" s="12">
        <f>'Output LC'!AI250/1</f>
        <v>0</v>
      </c>
      <c r="AJ250" s="12"/>
      <c r="AK250" s="12"/>
    </row>
    <row r="251" spans="1:37"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</row>
    <row r="252" spans="1:37">
      <c r="A252" t="s">
        <v>160</v>
      </c>
      <c r="C252" s="12">
        <f>'Output LC'!C252/'Output LC'!$B$8</f>
        <v>0</v>
      </c>
      <c r="D252" s="12">
        <f>'Output LC'!D252/'Output LC'!$B$8</f>
        <v>0</v>
      </c>
      <c r="E252" s="12">
        <f>'Output LC'!E252/'Output LC'!$B$8</f>
        <v>0</v>
      </c>
      <c r="F252" s="12">
        <f>'Output LC'!F252/'Output LC'!$B$8</f>
        <v>0</v>
      </c>
      <c r="G252" s="12">
        <f>'Output LC'!G252/'Output LC'!$B$8</f>
        <v>0</v>
      </c>
      <c r="H252" s="12">
        <f>'Output LC'!H252/'Output LC'!$B$8</f>
        <v>0</v>
      </c>
      <c r="I252" s="12">
        <f>'Output LC'!I252/'Output LC'!$B$8</f>
        <v>0</v>
      </c>
      <c r="J252" s="12">
        <f>'Output LC'!J252/'Output LC'!$B$8</f>
        <v>0</v>
      </c>
      <c r="K252" s="12">
        <f>'Output LC'!K252/'Output LC'!$B$8</f>
        <v>0</v>
      </c>
      <c r="L252" s="12">
        <f>'Output LC'!L252/'Output LC'!$B$8</f>
        <v>0</v>
      </c>
      <c r="M252" s="12">
        <f>'Output LC'!M252/'Output LC'!$B$8</f>
        <v>0</v>
      </c>
      <c r="N252" s="12">
        <f>'Output LC'!N252/'Output LC'!$B$8</f>
        <v>0</v>
      </c>
      <c r="O252" s="12">
        <f>'Output LC'!O252/'Output LC'!$B$8</f>
        <v>0</v>
      </c>
      <c r="P252" s="12">
        <f>'Output LC'!P252/'Output LC'!$B$8</f>
        <v>0</v>
      </c>
      <c r="Q252" s="12">
        <f>'Output LC'!Q252/'Output LC'!$B$8</f>
        <v>0</v>
      </c>
      <c r="R252" s="12">
        <f>'Output LC'!R252/'Output LC'!$B$8</f>
        <v>0</v>
      </c>
      <c r="S252" s="12">
        <f>'Output LC'!S252/1</f>
        <v>0</v>
      </c>
      <c r="T252" s="12">
        <f>'Output LC'!T252/1</f>
        <v>0</v>
      </c>
      <c r="U252" s="12">
        <f>'Output LC'!U252/1</f>
        <v>0</v>
      </c>
      <c r="V252" s="12">
        <f>'Output LC'!V252/1</f>
        <v>0</v>
      </c>
      <c r="W252" s="12">
        <f>'Output LC'!W252/1</f>
        <v>0</v>
      </c>
      <c r="X252" s="12">
        <f>'Output LC'!X252/1</f>
        <v>0</v>
      </c>
      <c r="Y252" s="12">
        <f>'Output LC'!Y252/1</f>
        <v>0</v>
      </c>
      <c r="Z252" s="12">
        <f>'Output LC'!Z252/1</f>
        <v>0</v>
      </c>
      <c r="AA252" s="12">
        <f>'Output LC'!AA252/1</f>
        <v>0</v>
      </c>
      <c r="AB252" s="12">
        <f>'Output LC'!AB252/1</f>
        <v>0</v>
      </c>
      <c r="AC252" s="12">
        <f>'Output LC'!AC252/1</f>
        <v>0</v>
      </c>
      <c r="AD252" s="12">
        <f>'Output LC'!AD252/1</f>
        <v>0</v>
      </c>
      <c r="AE252" s="12">
        <f>'Output LC'!AE252/1</f>
        <v>0</v>
      </c>
      <c r="AF252" s="12">
        <f>'Output LC'!AF252/1</f>
        <v>0</v>
      </c>
      <c r="AG252" s="12">
        <f>'Output LC'!AG252/1</f>
        <v>0</v>
      </c>
      <c r="AH252" s="12">
        <f>'Output LC'!AH252/1</f>
        <v>0</v>
      </c>
      <c r="AI252" s="12">
        <f>'Output LC'!AI252/1</f>
        <v>0</v>
      </c>
      <c r="AJ252" s="12"/>
      <c r="AK252" s="12"/>
    </row>
    <row r="253" spans="1:37">
      <c r="A253" t="s">
        <v>161</v>
      </c>
      <c r="C253" s="12">
        <f>'Output LC'!C253/'Output LC'!$B$8</f>
        <v>0</v>
      </c>
      <c r="D253" s="12">
        <f>'Output LC'!D253/'Output LC'!$B$8</f>
        <v>0</v>
      </c>
      <c r="E253" s="12">
        <f>'Output LC'!E253/'Output LC'!$B$8</f>
        <v>0</v>
      </c>
      <c r="F253" s="12">
        <f>'Output LC'!F253/'Output LC'!$B$8</f>
        <v>0</v>
      </c>
      <c r="G253" s="12">
        <f>'Output LC'!G253/'Output LC'!$B$8</f>
        <v>0</v>
      </c>
      <c r="H253" s="12">
        <f>'Output LC'!H253/'Output LC'!$B$8</f>
        <v>0</v>
      </c>
      <c r="I253" s="12">
        <f>'Output LC'!I253/'Output LC'!$B$8</f>
        <v>0</v>
      </c>
      <c r="J253" s="12">
        <f>'Output LC'!J253/'Output LC'!$B$8</f>
        <v>0</v>
      </c>
      <c r="K253" s="12">
        <f>'Output LC'!K253/'Output LC'!$B$8</f>
        <v>0</v>
      </c>
      <c r="L253" s="12">
        <f>'Output LC'!L253/'Output LC'!$B$8</f>
        <v>0</v>
      </c>
      <c r="M253" s="12">
        <f>'Output LC'!M253/'Output LC'!$B$8</f>
        <v>0</v>
      </c>
      <c r="N253" s="12">
        <f>'Output LC'!N253/'Output LC'!$B$8</f>
        <v>0</v>
      </c>
      <c r="O253" s="12">
        <f>'Output LC'!O253/'Output LC'!$B$8</f>
        <v>0</v>
      </c>
      <c r="P253" s="12">
        <f>'Output LC'!P253/'Output LC'!$B$8</f>
        <v>0</v>
      </c>
      <c r="Q253" s="12">
        <f>'Output LC'!Q253/'Output LC'!$B$8</f>
        <v>0</v>
      </c>
      <c r="R253" s="12">
        <f>'Output LC'!R253/'Output LC'!$B$8</f>
        <v>0</v>
      </c>
      <c r="S253" s="12">
        <f>'Output LC'!S253/1</f>
        <v>0</v>
      </c>
      <c r="T253" s="12">
        <f>'Output LC'!T253/1</f>
        <v>0</v>
      </c>
      <c r="U253" s="12">
        <f>'Output LC'!U253/1</f>
        <v>0</v>
      </c>
      <c r="V253" s="12">
        <f>'Output LC'!V253/1</f>
        <v>0</v>
      </c>
      <c r="W253" s="12">
        <f>'Output LC'!W253/1</f>
        <v>0</v>
      </c>
      <c r="X253" s="12">
        <f>'Output LC'!X253/1</f>
        <v>0</v>
      </c>
      <c r="Y253" s="12">
        <f>'Output LC'!Y253/1</f>
        <v>0</v>
      </c>
      <c r="Z253" s="12">
        <f>'Output LC'!Z253/1</f>
        <v>0</v>
      </c>
      <c r="AA253" s="12">
        <f>'Output LC'!AA253/1</f>
        <v>0</v>
      </c>
      <c r="AB253" s="12">
        <f>'Output LC'!AB253/1</f>
        <v>0</v>
      </c>
      <c r="AC253" s="12">
        <f>'Output LC'!AC253/1</f>
        <v>0</v>
      </c>
      <c r="AD253" s="12">
        <f>'Output LC'!AD253/1</f>
        <v>0</v>
      </c>
      <c r="AE253" s="12">
        <f>'Output LC'!AE253/1</f>
        <v>0</v>
      </c>
      <c r="AF253" s="12">
        <f>'Output LC'!AF253/1</f>
        <v>0</v>
      </c>
      <c r="AG253" s="12">
        <f>'Output LC'!AG253/1</f>
        <v>0</v>
      </c>
      <c r="AH253" s="12">
        <f>'Output LC'!AH253/1</f>
        <v>0</v>
      </c>
      <c r="AI253" s="12">
        <f>'Output LC'!AI253/1</f>
        <v>0</v>
      </c>
      <c r="AJ253" s="12"/>
      <c r="AK253" s="12"/>
    </row>
    <row r="254" spans="1:37"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</row>
    <row r="255" spans="1:37"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</row>
    <row r="256" spans="1:37"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</row>
    <row r="257" spans="1:37"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</row>
    <row r="258" spans="1:37"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</row>
    <row r="259" spans="1:37"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</row>
    <row r="260" spans="1:37"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</row>
    <row r="261" spans="1:37"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</row>
    <row r="262" spans="1:37" ht="17" thickBot="1"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</row>
    <row r="263" spans="1:37">
      <c r="A263" s="10" t="s">
        <v>162</v>
      </c>
      <c r="B263" s="10"/>
      <c r="C263" s="10" t="s">
        <v>163</v>
      </c>
      <c r="D263" s="10" t="s">
        <v>164</v>
      </c>
      <c r="E263" s="10" t="s">
        <v>165</v>
      </c>
      <c r="F263" s="10" t="s">
        <v>166</v>
      </c>
      <c r="G263" s="10" t="s">
        <v>167</v>
      </c>
      <c r="H263" s="10" t="s">
        <v>168</v>
      </c>
      <c r="I263" s="10" t="s">
        <v>169</v>
      </c>
      <c r="J263" s="10" t="s">
        <v>170</v>
      </c>
      <c r="K263" s="10" t="s">
        <v>171</v>
      </c>
      <c r="L263" s="10" t="s">
        <v>172</v>
      </c>
      <c r="M263" s="10" t="s">
        <v>173</v>
      </c>
      <c r="N263" s="10" t="s">
        <v>194</v>
      </c>
      <c r="O263" s="10" t="s">
        <v>212</v>
      </c>
      <c r="P263" s="10" t="s">
        <v>216</v>
      </c>
      <c r="Q263" s="10" t="s">
        <v>221</v>
      </c>
      <c r="R263" s="10" t="s">
        <v>225</v>
      </c>
      <c r="S263" s="34"/>
      <c r="T263" s="34"/>
      <c r="U263" s="34"/>
      <c r="V263" s="34"/>
      <c r="W263" s="34"/>
      <c r="X263" s="34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</row>
    <row r="264" spans="1:37"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</row>
    <row r="265" spans="1:37"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</row>
    <row r="266" spans="1:37"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</row>
    <row r="267" spans="1:37">
      <c r="A267" t="s">
        <v>71</v>
      </c>
      <c r="C267" s="12">
        <f>'Output LC'!C267/'Output LC'!$B$8</f>
        <v>222.6094070009087</v>
      </c>
      <c r="D267" s="12">
        <f>'Output LC'!D267/'Output LC'!$B$8</f>
        <v>237.99040353639592</v>
      </c>
      <c r="E267" s="12">
        <f>'Output LC'!E267/'Output LC'!$B$8</f>
        <v>249.65066376710814</v>
      </c>
      <c r="F267" s="12">
        <f>'Output LC'!F267/'Output LC'!$B$8</f>
        <v>279.63139987120064</v>
      </c>
      <c r="G267" s="12">
        <f>'Output LC'!G267/'Output LC'!$B$8</f>
        <v>254.71906833975441</v>
      </c>
      <c r="H267" s="12">
        <f>'Output LC'!H267/'Output LC'!$B$8</f>
        <v>250.46121787024808</v>
      </c>
      <c r="I267" s="12">
        <f>'Output LC'!I267/'Output LC'!$B$8</f>
        <v>288.11780367395522</v>
      </c>
      <c r="J267" s="12">
        <f>'Output LC'!J267/'Output LC'!$B$8</f>
        <v>335.86237006252475</v>
      </c>
      <c r="K267" s="12">
        <f>'Output LC'!K267/1</f>
        <v>330.20000000000005</v>
      </c>
      <c r="L267" s="12">
        <f>'Output LC'!L267/1</f>
        <v>327.5</v>
      </c>
      <c r="M267" s="12">
        <f>'Output LC'!M267/1</f>
        <v>356.5</v>
      </c>
      <c r="N267" s="12">
        <f>'Output LC'!N267/1</f>
        <v>420.9</v>
      </c>
      <c r="O267" s="12">
        <f>'Output LC'!O267/1</f>
        <v>458.70000000000005</v>
      </c>
      <c r="P267" s="12">
        <f>'Output LC'!P267/1</f>
        <v>489.5</v>
      </c>
      <c r="Q267" s="12">
        <f>'Output LC'!Q267/1</f>
        <v>519.70000000000005</v>
      </c>
      <c r="R267" s="12">
        <f>'Output LC'!R267/1</f>
        <v>586.90000000000009</v>
      </c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</row>
    <row r="268" spans="1:37">
      <c r="A268" t="s">
        <v>108</v>
      </c>
      <c r="C268" s="12">
        <f>'Output LC'!C268/'Output LC'!$B$8</f>
        <v>161.8569121137557</v>
      </c>
      <c r="D268" s="12">
        <f>'Output LC'!D268/'Output LC'!$B$8</f>
        <v>172.07184695573639</v>
      </c>
      <c r="E268" s="12">
        <f>'Output LC'!E268/'Output LC'!$B$8</f>
        <v>178.93714255221101</v>
      </c>
      <c r="F268" s="12">
        <f>'Output LC'!F268/'Output LC'!$B$8</f>
        <v>198.00957825621515</v>
      </c>
      <c r="G268" s="12">
        <f>'Output LC'!G268/'Output LC'!$B$8</f>
        <v>171.68121847229546</v>
      </c>
      <c r="H268" s="12">
        <f>'Output LC'!H268/'Output LC'!$B$8</f>
        <v>163.04832898825055</v>
      </c>
      <c r="I268" s="12">
        <f>'Output LC'!I268/'Output LC'!$B$8</f>
        <v>185.78290672451359</v>
      </c>
      <c r="J268" s="12">
        <f>'Output LC'!J268/'Output LC'!$B$8</f>
        <v>214.69918021122956</v>
      </c>
      <c r="K268" s="12">
        <f>'Output LC'!K268/1</f>
        <v>218.10000000000002</v>
      </c>
      <c r="L268" s="12">
        <f>'Output LC'!L268/1</f>
        <v>207.60000000000002</v>
      </c>
      <c r="M268" s="12">
        <f>'Output LC'!M268/1</f>
        <v>225.89999999999998</v>
      </c>
      <c r="N268" s="12">
        <f>'Output LC'!N268/1</f>
        <v>278.60000000000002</v>
      </c>
      <c r="O268" s="12">
        <f>'Output LC'!O268/1</f>
        <v>310</v>
      </c>
      <c r="P268" s="12">
        <f>'Output LC'!P268/1</f>
        <v>321.79999999999995</v>
      </c>
      <c r="Q268" s="12">
        <f>'Output LC'!Q268/1</f>
        <v>340.8</v>
      </c>
      <c r="R268" s="12">
        <f>'Output LC'!R268/1</f>
        <v>379</v>
      </c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</row>
    <row r="269" spans="1:37">
      <c r="A269" t="s">
        <v>109</v>
      </c>
      <c r="C269" s="12">
        <f>'Output LC'!C269/'Output LC'!$B$8</f>
        <v>56.240735903410098</v>
      </c>
      <c r="D269" s="12">
        <f>'Output LC'!D269/'Output LC'!$B$8</f>
        <v>56.045421661689637</v>
      </c>
      <c r="E269" s="12">
        <f>'Output LC'!E269/'Output LC'!$B$8</f>
        <v>64.678311145734511</v>
      </c>
      <c r="F269" s="12">
        <f>'Output LC'!F269/'Output LC'!$B$8</f>
        <v>82.315187173093193</v>
      </c>
      <c r="G269" s="12">
        <f>'Output LC'!G269/'Output LC'!$B$8</f>
        <v>61.836488928701634</v>
      </c>
      <c r="H269" s="12">
        <f>'Output LC'!H269/'Output LC'!$B$8</f>
        <v>58.252472593130967</v>
      </c>
      <c r="I269" s="12">
        <f>'Output LC'!I269/'Output LC'!$B$8</f>
        <v>64.170494117261285</v>
      </c>
      <c r="J269" s="12">
        <f>'Output LC'!J269/'Output LC'!$B$8</f>
        <v>80.772204663501469</v>
      </c>
      <c r="K269" s="12">
        <f>'Output LC'!K269/1</f>
        <v>82.399999999999991</v>
      </c>
      <c r="L269" s="12">
        <f>'Output LC'!L269/1</f>
        <v>71.400000000000006</v>
      </c>
      <c r="M269" s="12">
        <f>'Output LC'!M269/1</f>
        <v>72.7</v>
      </c>
      <c r="N269" s="12">
        <f>'Output LC'!N269/1</f>
        <v>99.699999999999989</v>
      </c>
      <c r="O269" s="12">
        <f>'Output LC'!O269/1</f>
        <v>121.89999999999999</v>
      </c>
      <c r="P269" s="12">
        <f>'Output LC'!P269/1</f>
        <v>140.80000000000001</v>
      </c>
      <c r="Q269" s="12">
        <f>'Output LC'!Q269/1</f>
        <v>149.19999999999999</v>
      </c>
      <c r="R269" s="12">
        <f>'Output LC'!R269/1</f>
        <v>166.7</v>
      </c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</row>
    <row r="270" spans="1:37">
      <c r="A270" t="s">
        <v>110</v>
      </c>
      <c r="C270" s="12">
        <f>'Output LC'!C270/'Output LC'!$B$8</f>
        <v>56.240735903410098</v>
      </c>
      <c r="D270" s="12">
        <f>'Output LC'!D270/'Output LC'!$B$8</f>
        <v>56.045421661689637</v>
      </c>
      <c r="E270" s="12">
        <f>'Output LC'!E270/'Output LC'!$B$8</f>
        <v>64.678311145734511</v>
      </c>
      <c r="F270" s="12">
        <f>'Output LC'!F270/'Output LC'!$B$8</f>
        <v>82.315187173093193</v>
      </c>
      <c r="G270" s="12">
        <f>'Output LC'!G270/'Output LC'!$B$8</f>
        <v>61.836488928701634</v>
      </c>
      <c r="H270" s="12">
        <f>'Output LC'!H270/'Output LC'!$B$8</f>
        <v>58.252472593130967</v>
      </c>
      <c r="I270" s="12">
        <f>'Output LC'!I270/'Output LC'!$B$8</f>
        <v>64.170494117261285</v>
      </c>
      <c r="J270" s="12">
        <f>'Output LC'!J270/'Output LC'!$B$8</f>
        <v>80.772204663501469</v>
      </c>
      <c r="K270" s="12">
        <f>'Output LC'!K270/1</f>
        <v>82.399999999999991</v>
      </c>
      <c r="L270" s="12">
        <f>'Output LC'!L270/1</f>
        <v>71.400000000000006</v>
      </c>
      <c r="M270" s="12">
        <f>'Output LC'!M270/1</f>
        <v>72.7</v>
      </c>
      <c r="N270" s="12">
        <f>'Output LC'!N270/1</f>
        <v>99.699999999999989</v>
      </c>
      <c r="O270" s="12">
        <f>'Output LC'!O270/1</f>
        <v>121.89999999999999</v>
      </c>
      <c r="P270" s="12">
        <f>'Output LC'!P270/1</f>
        <v>140.80000000000001</v>
      </c>
      <c r="Q270" s="12">
        <f>'Output LC'!Q270/1</f>
        <v>149.19999999999999</v>
      </c>
      <c r="R270" s="12">
        <f>'Output LC'!R270/1</f>
        <v>166.7</v>
      </c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</row>
    <row r="271" spans="1:37">
      <c r="A271" t="s">
        <v>70</v>
      </c>
      <c r="C271" s="12">
        <f>'Output LC'!C271/'Output LC'!$B$8</f>
        <v>43.730858721213828</v>
      </c>
      <c r="D271" s="12">
        <f>'Output LC'!D271/'Output LC'!$B$8</f>
        <v>42.422253301686659</v>
      </c>
      <c r="E271" s="12">
        <f>'Output LC'!E271/'Output LC'!$B$8</f>
        <v>50.010211592527021</v>
      </c>
      <c r="F271" s="12">
        <f>'Output LC'!F271/'Output LC'!$B$8</f>
        <v>66.572859290423111</v>
      </c>
      <c r="G271" s="12">
        <f>'Output LC'!G271/'Output LC'!$B$8</f>
        <v>44.150784340912843</v>
      </c>
      <c r="H271" s="12">
        <f>'Output LC'!H271/'Output LC'!$B$8</f>
        <v>40.3323909152776</v>
      </c>
      <c r="I271" s="12">
        <f>'Output LC'!I271/'Output LC'!$B$8</f>
        <v>46.709400907451034</v>
      </c>
      <c r="J271" s="12">
        <f>'Output LC'!J271/'Output LC'!$B$8</f>
        <v>63.17439148448689</v>
      </c>
      <c r="K271" s="12">
        <f>'Output LC'!K271/1</f>
        <v>65.099999999999994</v>
      </c>
      <c r="L271" s="12">
        <f>'Output LC'!L271/1</f>
        <v>52.5</v>
      </c>
      <c r="M271" s="12">
        <f>'Output LC'!M271/1</f>
        <v>52.8</v>
      </c>
      <c r="N271" s="12">
        <f>'Output LC'!N271/1</f>
        <v>78.400000000000006</v>
      </c>
      <c r="O271" s="12">
        <f>'Output LC'!O271/1</f>
        <v>97.5</v>
      </c>
      <c r="P271" s="12">
        <f>'Output LC'!P271/1</f>
        <v>113</v>
      </c>
      <c r="Q271" s="12">
        <f>'Output LC'!Q271/1</f>
        <v>122</v>
      </c>
      <c r="R271" s="12">
        <f>'Output LC'!R271/1</f>
        <v>134.69999999999999</v>
      </c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</row>
    <row r="272" spans="1:37">
      <c r="A272" t="s">
        <v>47</v>
      </c>
      <c r="C272" s="12">
        <f>'Output LC'!C272/'Output LC'!$B$8</f>
        <v>41.699590607320907</v>
      </c>
      <c r="D272" s="12">
        <f>'Output LC'!D272/'Output LC'!$B$8</f>
        <v>40.615596565772286</v>
      </c>
      <c r="E272" s="12">
        <f>'Output LC'!E272/'Output LC'!$B$8</f>
        <v>48.13519487201048</v>
      </c>
      <c r="F272" s="12">
        <f>'Output LC'!F272/'Output LC'!$B$8</f>
        <v>64.404871207325854</v>
      </c>
      <c r="G272" s="12">
        <f>'Output LC'!G272/'Output LC'!$B$8</f>
        <v>41.689824895234885</v>
      </c>
      <c r="H272" s="12">
        <f>'Output LC'!H272/'Output LC'!$B$8</f>
        <v>37.500334410330751</v>
      </c>
      <c r="I272" s="12">
        <f>'Output LC'!I272/'Output LC'!$B$8</f>
        <v>43.799218705815989</v>
      </c>
      <c r="J272" s="12">
        <f>'Output LC'!J272/'Output LC'!$B$8</f>
        <v>60.576712069604589</v>
      </c>
      <c r="K272" s="12">
        <f>'Output LC'!K272/1</f>
        <v>62.5</v>
      </c>
      <c r="L272" s="12">
        <f>'Output LC'!L272/1</f>
        <v>49.5</v>
      </c>
      <c r="M272" s="12">
        <f>'Output LC'!M272/1</f>
        <v>53.7</v>
      </c>
      <c r="N272" s="12">
        <f>'Output LC'!N272/1</f>
        <v>70.900000000000006</v>
      </c>
      <c r="O272" s="12">
        <f>'Output LC'!O272/1</f>
        <v>93</v>
      </c>
      <c r="P272" s="12">
        <f>'Output LC'!P272/1</f>
        <v>101.69999999999999</v>
      </c>
      <c r="Q272" s="12">
        <f>'Output LC'!Q272/1</f>
        <v>111.6</v>
      </c>
      <c r="R272" s="12">
        <f>'Output LC'!R272/1</f>
        <v>122</v>
      </c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</row>
    <row r="273" spans="1:37">
      <c r="A273" t="s">
        <v>111</v>
      </c>
      <c r="C273" s="12">
        <f>'Output LC'!C273/'Output LC'!$B$8</f>
        <v>39.11167690452465</v>
      </c>
      <c r="D273" s="12">
        <f>'Output LC'!D273/'Output LC'!$B$8</f>
        <v>37.685882939965197</v>
      </c>
      <c r="E273" s="12">
        <f>'Output LC'!E273/'Output LC'!$B$8</f>
        <v>44.853915611106537</v>
      </c>
      <c r="F273" s="12">
        <f>'Output LC'!F273/'Output LC'!$B$8</f>
        <v>60.420460676228217</v>
      </c>
      <c r="G273" s="12">
        <f>'Output LC'!G273/'Output LC'!$B$8</f>
        <v>39.150739752868738</v>
      </c>
      <c r="H273" s="12">
        <f>'Output LC'!H273/'Output LC'!$B$8</f>
        <v>37.71518007622327</v>
      </c>
      <c r="I273" s="12">
        <f>'Output LC'!I273/'Output LC'!$B$8</f>
        <v>41.250367851363819</v>
      </c>
      <c r="J273" s="12">
        <f>'Output LC'!J273/'Output LC'!$B$8</f>
        <v>55.508307496958338</v>
      </c>
      <c r="K273" s="12">
        <f>'Output LC'!K273/1</f>
        <v>57.099999999999994</v>
      </c>
      <c r="L273" s="12">
        <f>'Output LC'!L273/1</f>
        <v>46.8</v>
      </c>
      <c r="M273" s="12">
        <f>'Output LC'!M273/1</f>
        <v>49.5</v>
      </c>
      <c r="N273" s="12">
        <f>'Output LC'!N273/1</f>
        <v>65.3</v>
      </c>
      <c r="O273" s="12">
        <f>'Output LC'!O273/1</f>
        <v>83.5</v>
      </c>
      <c r="P273" s="12">
        <f>'Output LC'!P273/1</f>
        <v>89.5</v>
      </c>
      <c r="Q273" s="12">
        <f>'Output LC'!Q273/1</f>
        <v>87.2</v>
      </c>
      <c r="R273" s="12">
        <f>'Output LC'!R273/1</f>
        <v>96.500000000000014</v>
      </c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</row>
    <row r="274" spans="1:37">
      <c r="A274" t="s">
        <v>112</v>
      </c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</row>
    <row r="275" spans="1:37"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</row>
    <row r="276" spans="1:37">
      <c r="A276" s="31" t="s">
        <v>113</v>
      </c>
      <c r="C276" s="13">
        <f>C269/C267</f>
        <v>0.25264312349199386</v>
      </c>
      <c r="D276" s="13">
        <f t="shared" ref="D276:L276" si="27">D269/D267</f>
        <v>0.23549446040213382</v>
      </c>
      <c r="E276" s="13">
        <f t="shared" si="27"/>
        <v>0.25907526208731024</v>
      </c>
      <c r="F276" s="13">
        <f t="shared" si="27"/>
        <v>0.29437032897953486</v>
      </c>
      <c r="G276" s="13">
        <f t="shared" si="27"/>
        <v>0.2427634857953456</v>
      </c>
      <c r="H276" s="13">
        <f t="shared" si="27"/>
        <v>0.23258080867157954</v>
      </c>
      <c r="I276" s="13">
        <f t="shared" si="27"/>
        <v>0.22272311290377247</v>
      </c>
      <c r="J276" s="13">
        <f t="shared" si="27"/>
        <v>0.2404919748778786</v>
      </c>
      <c r="K276" s="13">
        <f t="shared" si="27"/>
        <v>0.24954572986069043</v>
      </c>
      <c r="L276" s="13">
        <f t="shared" si="27"/>
        <v>0.21801526717557254</v>
      </c>
      <c r="M276" s="13">
        <f t="shared" ref="M276:N276" si="28">M269/M267</f>
        <v>0.20392706872370267</v>
      </c>
      <c r="N276" s="13">
        <f t="shared" si="28"/>
        <v>0.23687336659539082</v>
      </c>
      <c r="O276" s="13">
        <f t="shared" ref="O276:P276" si="29">O269/O267</f>
        <v>0.26575103553520818</v>
      </c>
      <c r="P276" s="13">
        <f t="shared" si="29"/>
        <v>0.28764044943820227</v>
      </c>
      <c r="Q276" s="13">
        <f t="shared" ref="Q276:R276" si="30">Q269/Q267</f>
        <v>0.28708870502212808</v>
      </c>
      <c r="R276" s="13">
        <f t="shared" si="30"/>
        <v>0.28403475890270907</v>
      </c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</row>
    <row r="277" spans="1:37">
      <c r="A277" s="31" t="s">
        <v>114</v>
      </c>
      <c r="C277" s="13">
        <f>C273/C267</f>
        <v>0.1756964246545295</v>
      </c>
      <c r="D277" s="13">
        <f t="shared" ref="D277:L277" si="31">D273/D267</f>
        <v>0.15835043085761183</v>
      </c>
      <c r="E277" s="13">
        <f t="shared" si="31"/>
        <v>0.17966671882334531</v>
      </c>
      <c r="F277" s="13">
        <f t="shared" si="31"/>
        <v>0.21607180275197321</v>
      </c>
      <c r="G277" s="13">
        <f t="shared" si="31"/>
        <v>0.15370164474945364</v>
      </c>
      <c r="H277" s="13">
        <f t="shared" si="31"/>
        <v>0.15058291418099584</v>
      </c>
      <c r="I277" s="13">
        <f t="shared" si="31"/>
        <v>0.14317188082567872</v>
      </c>
      <c r="J277" s="13">
        <f t="shared" si="31"/>
        <v>0.16527099325424521</v>
      </c>
      <c r="K277" s="13">
        <f t="shared" si="31"/>
        <v>0.17292549969715321</v>
      </c>
      <c r="L277" s="13">
        <f t="shared" si="31"/>
        <v>0.1429007633587786</v>
      </c>
      <c r="M277" s="13">
        <f t="shared" ref="M277:N277" si="32">M273/M267</f>
        <v>0.13884992987377279</v>
      </c>
      <c r="N277" s="13">
        <f t="shared" si="32"/>
        <v>0.15514373960560704</v>
      </c>
      <c r="O277" s="13">
        <f t="shared" ref="O277:P277" si="33">O273/O267</f>
        <v>0.18203618923043383</v>
      </c>
      <c r="P277" s="13">
        <f t="shared" si="33"/>
        <v>0.18283963227783454</v>
      </c>
      <c r="Q277" s="13">
        <f t="shared" ref="Q277:R277" si="34">Q273/Q267</f>
        <v>0.16778910910140465</v>
      </c>
      <c r="R277" s="13">
        <f t="shared" si="34"/>
        <v>0.16442324075651729</v>
      </c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</row>
    <row r="278" spans="1:37">
      <c r="A278" s="31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</row>
    <row r="279" spans="1:37"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</row>
    <row r="280" spans="1:37"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</row>
    <row r="281" spans="1:37">
      <c r="A281" s="33" t="s">
        <v>115</v>
      </c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</row>
    <row r="282" spans="1:37"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</row>
    <row r="283" spans="1:37">
      <c r="A283" t="s">
        <v>116</v>
      </c>
      <c r="C283" s="12">
        <f>'Output LC'!C283/'Output LC'!$B$8</f>
        <v>222.6094070009087</v>
      </c>
      <c r="D283" s="12">
        <f>'Output LC'!D283/'Output LC'!$B$8</f>
        <v>237.99040353639592</v>
      </c>
      <c r="E283" s="12">
        <f>'Output LC'!E283/'Output LC'!$B$8</f>
        <v>249.65066376710814</v>
      </c>
      <c r="F283" s="12">
        <f>'Output LC'!F283/'Output LC'!$B$8</f>
        <v>279.63139987120064</v>
      </c>
      <c r="G283" s="12">
        <f>'Output LC'!G283/'Output LC'!$B$8</f>
        <v>254.71906833975441</v>
      </c>
      <c r="H283" s="12">
        <f>'Output LC'!H283/'Output LC'!$B$8</f>
        <v>250.46121787024808</v>
      </c>
      <c r="I283" s="12">
        <f>'Output LC'!I283/'Output LC'!$B$8</f>
        <v>288.11780367395522</v>
      </c>
      <c r="J283" s="12">
        <f>'Output LC'!J283/'Output LC'!$B$8</f>
        <v>335.86237006252475</v>
      </c>
      <c r="K283" s="12">
        <f>'Output LC'!K283/1</f>
        <v>330.20000000000005</v>
      </c>
      <c r="L283" s="12">
        <f>'Output LC'!L283/1</f>
        <v>327.5</v>
      </c>
      <c r="M283" s="12">
        <f>'Output LC'!M283/1</f>
        <v>356.5</v>
      </c>
      <c r="N283" s="12">
        <f>'Output LC'!N283/1</f>
        <v>420.9</v>
      </c>
      <c r="O283" s="12">
        <f>'Output LC'!O283/1</f>
        <v>458.70000000000005</v>
      </c>
      <c r="P283" s="12">
        <f>'Output LC'!P283/1</f>
        <v>489.5</v>
      </c>
      <c r="Q283" s="12">
        <f>'Output LC'!Q283/1</f>
        <v>519.70000000000005</v>
      </c>
      <c r="R283" s="12">
        <f>'Output LC'!R283/1</f>
        <v>586.90000000000009</v>
      </c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</row>
    <row r="284" spans="1:37"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</row>
    <row r="285" spans="1:37"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</row>
    <row r="286" spans="1:37">
      <c r="A286" s="33" t="s">
        <v>117</v>
      </c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</row>
    <row r="287" spans="1:37">
      <c r="A287" t="s">
        <v>118</v>
      </c>
      <c r="C287" s="12">
        <f>'Output LC'!C287/'Output LC'!$B$8</f>
        <v>49.404737443193554</v>
      </c>
      <c r="D287" s="12">
        <f>'Output LC'!D287/'Output LC'!$B$8</f>
        <v>61.953677473733933</v>
      </c>
      <c r="E287" s="12">
        <f>'Output LC'!E287/'Output LC'!$B$8</f>
        <v>55.049319028915221</v>
      </c>
      <c r="F287" s="12">
        <f>'Output LC'!F287/'Output LC'!$B$8</f>
        <v>66.436139321218761</v>
      </c>
      <c r="G287" s="12">
        <f>'Output LC'!G287/'Output LC'!$B$8</f>
        <v>62.383368805518963</v>
      </c>
      <c r="H287" s="12">
        <f>'Output LC'!H287/'Output LC'!$B$8</f>
        <v>61.152889082679991</v>
      </c>
      <c r="I287" s="12">
        <f>'Output LC'!I287/'Output LC'!$B$8</f>
        <v>59.707563693948487</v>
      </c>
      <c r="J287" s="12">
        <f>'Output LC'!J287/'Output LC'!$B$8</f>
        <v>79.258519290167797</v>
      </c>
      <c r="K287" s="12">
        <f>'Output LC'!K287/1</f>
        <v>89.199999999999989</v>
      </c>
      <c r="L287" s="12">
        <f>'Output LC'!L287/1</f>
        <v>82.9</v>
      </c>
      <c r="M287" s="12">
        <f>'Output LC'!M287/1</f>
        <v>118.1</v>
      </c>
      <c r="N287" s="12">
        <f>'Output LC'!N287/1</f>
        <v>132.6</v>
      </c>
      <c r="O287" s="12">
        <f>'Output LC'!O287/1</f>
        <v>136.69999999999999</v>
      </c>
      <c r="P287" s="12">
        <f>'Output LC'!P287/1</f>
        <v>130.30000000000001</v>
      </c>
      <c r="Q287" s="12">
        <f>'Output LC'!Q287/1</f>
        <v>143.9</v>
      </c>
      <c r="R287" s="12">
        <f>'Output LC'!R287/1</f>
        <v>159.6</v>
      </c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</row>
    <row r="288" spans="1:37">
      <c r="A288" t="s">
        <v>119</v>
      </c>
      <c r="C288" s="12">
        <f>'Output LC'!C288/'Output LC'!$B$8</f>
        <v>173.20466955771514</v>
      </c>
      <c r="D288" s="12">
        <f>'Output LC'!D288/'Output LC'!$B$8</f>
        <v>176.03672606266198</v>
      </c>
      <c r="E288" s="12">
        <f>'Output LC'!E288/'Output LC'!$B$8</f>
        <v>194.5915790261069</v>
      </c>
      <c r="F288" s="12">
        <f>'Output LC'!F288/'Output LC'!$B$8</f>
        <v>213.1952605499819</v>
      </c>
      <c r="G288" s="12">
        <f>'Output LC'!G288/'Output LC'!$B$8</f>
        <v>192.33569953423543</v>
      </c>
      <c r="H288" s="12">
        <f>'Output LC'!H288/'Output LC'!$B$8</f>
        <v>189.30832878756812</v>
      </c>
      <c r="I288" s="12">
        <f>'Output LC'!I288/'Output LC'!$B$8</f>
        <v>228.42977140417878</v>
      </c>
      <c r="J288" s="12">
        <f>'Output LC'!J288/'Output LC'!$B$8</f>
        <v>256.60385077235696</v>
      </c>
      <c r="K288" s="12">
        <f>'Output LC'!K288/1</f>
        <v>241</v>
      </c>
      <c r="L288" s="12">
        <f>'Output LC'!L288/1</f>
        <v>244.59999999999997</v>
      </c>
      <c r="M288" s="12">
        <f>'Output LC'!M288/1</f>
        <v>238.4</v>
      </c>
      <c r="N288" s="12">
        <f>'Output LC'!N288/1</f>
        <v>288.3</v>
      </c>
      <c r="O288" s="12">
        <f>'Output LC'!O288/1</f>
        <v>322.10000000000002</v>
      </c>
      <c r="P288" s="12">
        <f>'Output LC'!P288/1</f>
        <v>359.1</v>
      </c>
      <c r="Q288" s="12">
        <f>'Output LC'!Q288/1</f>
        <v>375.79999999999995</v>
      </c>
      <c r="R288" s="12">
        <f>'Output LC'!R288/1</f>
        <v>427.3</v>
      </c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</row>
    <row r="289" spans="1:37">
      <c r="A289" t="s">
        <v>120</v>
      </c>
      <c r="C289" s="12">
        <f>'Output LC'!C289/'Output LC'!$B$8</f>
        <v>0</v>
      </c>
      <c r="D289" s="12">
        <f>'Output LC'!D289/'Output LC'!$B$8</f>
        <v>0</v>
      </c>
      <c r="E289" s="12">
        <f>'Output LC'!E289/'Output LC'!$B$8</f>
        <v>0</v>
      </c>
      <c r="F289" s="12">
        <f>'Output LC'!F289/'Output LC'!$B$8</f>
        <v>0</v>
      </c>
      <c r="G289" s="12">
        <f>'Output LC'!G289/'Output LC'!$B$8</f>
        <v>0</v>
      </c>
      <c r="H289" s="12">
        <f>'Output LC'!H289/'Output LC'!$B$8</f>
        <v>0</v>
      </c>
      <c r="I289" s="12">
        <f>'Output LC'!I289/'Output LC'!$B$8</f>
        <v>0</v>
      </c>
      <c r="J289" s="12">
        <f>'Output LC'!J289/'Output LC'!$B$8</f>
        <v>0</v>
      </c>
      <c r="K289" s="12">
        <f>'Output LC'!K289/1</f>
        <v>0</v>
      </c>
      <c r="L289" s="12">
        <f>'Output LC'!L289/1</f>
        <v>0</v>
      </c>
      <c r="M289" s="12">
        <f>'Output LC'!M289/1</f>
        <v>0</v>
      </c>
      <c r="N289" s="12">
        <f>'Output LC'!N289/1</f>
        <v>0</v>
      </c>
      <c r="O289" s="12">
        <f>'Output LC'!O289/1</f>
        <v>0</v>
      </c>
      <c r="P289" s="12">
        <f>'Output LC'!P289/1</f>
        <v>0</v>
      </c>
      <c r="Q289" s="12">
        <f>'Output LC'!Q289/1</f>
        <v>0</v>
      </c>
      <c r="R289" s="12">
        <f>'Output LC'!R289/1</f>
        <v>0</v>
      </c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</row>
    <row r="290" spans="1:37">
      <c r="A290" s="28" t="s">
        <v>121</v>
      </c>
      <c r="C290" s="12">
        <f>'Output LC'!C290/'Output LC'!$B$8</f>
        <v>222.6094070009087</v>
      </c>
      <c r="D290" s="12">
        <f>'Output LC'!D290/'Output LC'!$B$8</f>
        <v>237.99040353639592</v>
      </c>
      <c r="E290" s="12">
        <f>'Output LC'!E290/'Output LC'!$B$8</f>
        <v>249.64089805502212</v>
      </c>
      <c r="F290" s="12">
        <f>'Output LC'!F290/'Output LC'!$B$8</f>
        <v>279.63139987120064</v>
      </c>
      <c r="G290" s="12">
        <f>'Output LC'!G290/'Output LC'!$B$8</f>
        <v>254.71906833975439</v>
      </c>
      <c r="H290" s="12">
        <f>'Output LC'!H290/'Output LC'!$B$8</f>
        <v>250.46121787024808</v>
      </c>
      <c r="I290" s="12">
        <f>'Output LC'!I290/'Output LC'!$B$8</f>
        <v>288.13733509812727</v>
      </c>
      <c r="J290" s="12">
        <f>'Output LC'!J290/'Output LC'!$B$8</f>
        <v>335.86237006252475</v>
      </c>
      <c r="K290" s="12">
        <f>'Output LC'!K290/1</f>
        <v>330.20000000000005</v>
      </c>
      <c r="L290" s="12">
        <f>'Output LC'!L290/1</f>
        <v>327.5</v>
      </c>
      <c r="M290" s="12">
        <f>'Output LC'!M290/1</f>
        <v>356.5</v>
      </c>
      <c r="N290" s="12">
        <f>'Output LC'!N290/1</f>
        <v>420.90000000000003</v>
      </c>
      <c r="O290" s="12">
        <f>'Output LC'!O290/1</f>
        <v>458.79999999999995</v>
      </c>
      <c r="P290" s="12">
        <f>'Output LC'!P290/1</f>
        <v>489.4</v>
      </c>
      <c r="Q290" s="12">
        <f>'Output LC'!Q290/1</f>
        <v>519.70000000000005</v>
      </c>
      <c r="R290" s="12">
        <f>'Output LC'!R290/1</f>
        <v>586.90000000000009</v>
      </c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</row>
    <row r="291" spans="1:37"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</row>
    <row r="292" spans="1:37">
      <c r="A292" s="33" t="s">
        <v>122</v>
      </c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</row>
    <row r="293" spans="1:37">
      <c r="A293" t="s">
        <v>123</v>
      </c>
      <c r="C293" s="12">
        <f>'Output LC'!C293/'Output LC'!$B$8</f>
        <v>0</v>
      </c>
      <c r="D293" s="12">
        <f>'Output LC'!D293/'Output LC'!$B$8</f>
        <v>0</v>
      </c>
      <c r="E293" s="12">
        <f>'Output LC'!E293/'Output LC'!$B$8</f>
        <v>0</v>
      </c>
      <c r="F293" s="12">
        <f>'Output LC'!F293/'Output LC'!$B$8</f>
        <v>0</v>
      </c>
      <c r="G293" s="12">
        <f>'Output LC'!G293/'Output LC'!$B$8</f>
        <v>0</v>
      </c>
      <c r="H293" s="12">
        <f>'Output LC'!H293/'Output LC'!$B$8</f>
        <v>0</v>
      </c>
      <c r="I293" s="12">
        <f>'Output LC'!I293/'Output LC'!$B$8</f>
        <v>0</v>
      </c>
      <c r="J293" s="12">
        <f>'Output LC'!J293/'Output LC'!$B$8</f>
        <v>0</v>
      </c>
      <c r="K293" s="12">
        <f>'Output LC'!K293/1</f>
        <v>0</v>
      </c>
      <c r="L293" s="12">
        <f>'Output LC'!L293/1</f>
        <v>0</v>
      </c>
      <c r="M293" s="12">
        <f>'Output LC'!M293/1</f>
        <v>0</v>
      </c>
      <c r="N293" s="12">
        <f>'Output LC'!N293/1</f>
        <v>0</v>
      </c>
      <c r="O293" s="12">
        <f>'Output LC'!O293/1</f>
        <v>0</v>
      </c>
      <c r="P293" s="12">
        <f>'Output LC'!P293/1</f>
        <v>0</v>
      </c>
      <c r="Q293" s="12">
        <f>'Output LC'!Q293/1</f>
        <v>0</v>
      </c>
      <c r="R293" s="12">
        <f>'Output LC'!R293/1</f>
        <v>0</v>
      </c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</row>
    <row r="294" spans="1:37">
      <c r="A294" t="s">
        <v>124</v>
      </c>
      <c r="C294" s="12">
        <f>'Output LC'!C294/'Output LC'!$B$8</f>
        <v>0</v>
      </c>
      <c r="D294" s="12">
        <f>'Output LC'!D294/'Output LC'!$B$8</f>
        <v>0</v>
      </c>
      <c r="E294" s="12">
        <f>'Output LC'!E294/'Output LC'!$B$8</f>
        <v>0</v>
      </c>
      <c r="F294" s="12">
        <f>'Output LC'!F294/'Output LC'!$B$8</f>
        <v>0</v>
      </c>
      <c r="G294" s="12">
        <f>'Output LC'!G294/'Output LC'!$B$8</f>
        <v>0</v>
      </c>
      <c r="H294" s="12">
        <f>'Output LC'!H294/'Output LC'!$B$8</f>
        <v>0</v>
      </c>
      <c r="I294" s="12">
        <f>'Output LC'!I294/'Output LC'!$B$8</f>
        <v>0</v>
      </c>
      <c r="J294" s="12">
        <f>'Output LC'!J294/'Output LC'!$B$8</f>
        <v>0</v>
      </c>
      <c r="K294" s="12">
        <f>'Output LC'!K294/1</f>
        <v>0</v>
      </c>
      <c r="L294" s="12">
        <f>'Output LC'!L294/1</f>
        <v>0</v>
      </c>
      <c r="M294" s="12">
        <f>'Output LC'!M294/1</f>
        <v>0</v>
      </c>
      <c r="N294" s="12">
        <f>'Output LC'!N294/1</f>
        <v>0</v>
      </c>
      <c r="O294" s="12">
        <f>'Output LC'!O294/1</f>
        <v>0</v>
      </c>
      <c r="P294" s="12">
        <f>'Output LC'!P294/1</f>
        <v>0</v>
      </c>
      <c r="Q294" s="12">
        <f>'Output LC'!Q294/1</f>
        <v>0</v>
      </c>
      <c r="R294" s="12">
        <f>'Output LC'!R294/1</f>
        <v>0</v>
      </c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</row>
    <row r="295" spans="1:37">
      <c r="A295" t="s">
        <v>119</v>
      </c>
      <c r="C295" s="12">
        <f>'Output LC'!C295/'Output LC'!$B$8</f>
        <v>0</v>
      </c>
      <c r="D295" s="12">
        <f>'Output LC'!D295/'Output LC'!$B$8</f>
        <v>0</v>
      </c>
      <c r="E295" s="12">
        <f>'Output LC'!E295/'Output LC'!$B$8</f>
        <v>0</v>
      </c>
      <c r="F295" s="12">
        <f>'Output LC'!F295/'Output LC'!$B$8</f>
        <v>0</v>
      </c>
      <c r="G295" s="12">
        <f>'Output LC'!G295/'Output LC'!$B$8</f>
        <v>0</v>
      </c>
      <c r="H295" s="12">
        <f>'Output LC'!H295/'Output LC'!$B$8</f>
        <v>0</v>
      </c>
      <c r="I295" s="12">
        <f>'Output LC'!I295/'Output LC'!$B$8</f>
        <v>0</v>
      </c>
      <c r="J295" s="12">
        <f>'Output LC'!J295/'Output LC'!$B$8</f>
        <v>0</v>
      </c>
      <c r="K295" s="12">
        <f>'Output LC'!K295/1</f>
        <v>0</v>
      </c>
      <c r="L295" s="12">
        <f>'Output LC'!L295/1</f>
        <v>0</v>
      </c>
      <c r="M295" s="12">
        <f>'Output LC'!M295/1</f>
        <v>0</v>
      </c>
      <c r="N295" s="12">
        <f>'Output LC'!N295/1</f>
        <v>0</v>
      </c>
      <c r="O295" s="12">
        <f>'Output LC'!O295/1</f>
        <v>0</v>
      </c>
      <c r="P295" s="12">
        <f>'Output LC'!P295/1</f>
        <v>0</v>
      </c>
      <c r="Q295" s="12">
        <f>'Output LC'!Q295/1</f>
        <v>0</v>
      </c>
      <c r="R295" s="12">
        <f>'Output LC'!R295/1</f>
        <v>0</v>
      </c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</row>
    <row r="296" spans="1:37">
      <c r="A296" t="s">
        <v>118</v>
      </c>
      <c r="C296" s="12">
        <f>'Output LC'!C296/'Output LC'!$B$8</f>
        <v>0</v>
      </c>
      <c r="D296" s="12">
        <f>'Output LC'!D296/'Output LC'!$B$8</f>
        <v>0</v>
      </c>
      <c r="E296" s="12">
        <f>'Output LC'!E296/'Output LC'!$B$8</f>
        <v>0</v>
      </c>
      <c r="F296" s="12">
        <f>'Output LC'!F296/'Output LC'!$B$8</f>
        <v>0</v>
      </c>
      <c r="G296" s="12">
        <f>'Output LC'!G296/'Output LC'!$B$8</f>
        <v>0</v>
      </c>
      <c r="H296" s="12">
        <f>'Output LC'!H296/'Output LC'!$B$8</f>
        <v>0</v>
      </c>
      <c r="I296" s="12">
        <f>'Output LC'!I296/'Output LC'!$B$8</f>
        <v>0</v>
      </c>
      <c r="J296" s="12">
        <f>'Output LC'!J296/'Output LC'!$B$8</f>
        <v>0</v>
      </c>
      <c r="K296" s="12">
        <f>'Output LC'!K296/1</f>
        <v>0</v>
      </c>
      <c r="L296" s="12">
        <f>'Output LC'!L296/1</f>
        <v>0</v>
      </c>
      <c r="M296" s="12">
        <f>'Output LC'!M296/1</f>
        <v>0</v>
      </c>
      <c r="N296" s="12">
        <f>'Output LC'!N296/1</f>
        <v>0</v>
      </c>
      <c r="O296" s="12">
        <f>'Output LC'!O296/1</f>
        <v>0</v>
      </c>
      <c r="P296" s="12">
        <f>'Output LC'!P296/1</f>
        <v>0</v>
      </c>
      <c r="Q296" s="12">
        <f>'Output LC'!Q296/1</f>
        <v>0</v>
      </c>
      <c r="R296" s="12">
        <f>'Output LC'!R296/1</f>
        <v>0</v>
      </c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</row>
    <row r="297" spans="1:37">
      <c r="A297" t="s">
        <v>125</v>
      </c>
      <c r="C297" s="12">
        <f>'Output LC'!C297/'Output LC'!$B$8</f>
        <v>0</v>
      </c>
      <c r="D297" s="12">
        <f>'Output LC'!D297/'Output LC'!$B$8</f>
        <v>0</v>
      </c>
      <c r="E297" s="12">
        <f>'Output LC'!E297/'Output LC'!$B$8</f>
        <v>0</v>
      </c>
      <c r="F297" s="12">
        <f>'Output LC'!F297/'Output LC'!$B$8</f>
        <v>0</v>
      </c>
      <c r="G297" s="12">
        <f>'Output LC'!G297/'Output LC'!$B$8</f>
        <v>0</v>
      </c>
      <c r="H297" s="12">
        <f>'Output LC'!H297/'Output LC'!$B$8</f>
        <v>0</v>
      </c>
      <c r="I297" s="12">
        <f>'Output LC'!I297/'Output LC'!$B$8</f>
        <v>0</v>
      </c>
      <c r="J297" s="12">
        <f>'Output LC'!J297/'Output LC'!$B$8</f>
        <v>0</v>
      </c>
      <c r="K297" s="12">
        <f>'Output LC'!K297/1</f>
        <v>0</v>
      </c>
      <c r="L297" s="12">
        <f>'Output LC'!L297/1</f>
        <v>0</v>
      </c>
      <c r="M297" s="12">
        <f>'Output LC'!M297/1</f>
        <v>0</v>
      </c>
      <c r="N297" s="12">
        <f>'Output LC'!N297/1</f>
        <v>0</v>
      </c>
      <c r="O297" s="12">
        <f>'Output LC'!O297/1</f>
        <v>0</v>
      </c>
      <c r="P297" s="12">
        <f>'Output LC'!P297/1</f>
        <v>0</v>
      </c>
      <c r="Q297" s="12">
        <f>'Output LC'!Q297/1</f>
        <v>0</v>
      </c>
      <c r="R297" s="12">
        <f>'Output LC'!R297/1</f>
        <v>0</v>
      </c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</row>
    <row r="298" spans="1:37">
      <c r="A298" s="28" t="s">
        <v>126</v>
      </c>
      <c r="C298" s="12">
        <f>'Output LC'!C298/'Output LC'!$B$8</f>
        <v>0</v>
      </c>
      <c r="D298" s="12">
        <f>'Output LC'!D298/'Output LC'!$B$8</f>
        <v>0</v>
      </c>
      <c r="E298" s="12">
        <f>'Output LC'!E298/'Output LC'!$B$8</f>
        <v>0</v>
      </c>
      <c r="F298" s="12">
        <f>'Output LC'!F298/'Output LC'!$B$8</f>
        <v>0</v>
      </c>
      <c r="G298" s="12">
        <f>'Output LC'!G298/'Output LC'!$B$8</f>
        <v>0</v>
      </c>
      <c r="H298" s="12">
        <f>'Output LC'!H298/'Output LC'!$B$8</f>
        <v>0</v>
      </c>
      <c r="I298" s="12">
        <f>'Output LC'!I298/'Output LC'!$B$8</f>
        <v>0</v>
      </c>
      <c r="J298" s="12">
        <f>'Output LC'!J298/'Output LC'!$B$8</f>
        <v>0</v>
      </c>
      <c r="K298" s="12">
        <f>'Output LC'!K298/1</f>
        <v>0</v>
      </c>
      <c r="L298" s="12">
        <f>'Output LC'!L298/1</f>
        <v>0</v>
      </c>
      <c r="M298" s="12">
        <f>'Output LC'!M298/1</f>
        <v>0</v>
      </c>
      <c r="N298" s="12">
        <f>'Output LC'!N298/1</f>
        <v>0</v>
      </c>
      <c r="O298" s="12">
        <f>'Output LC'!O298/1</f>
        <v>0</v>
      </c>
      <c r="P298" s="12">
        <f>'Output LC'!P298/1</f>
        <v>0</v>
      </c>
      <c r="Q298" s="12">
        <f>'Output LC'!Q298/1</f>
        <v>0</v>
      </c>
      <c r="R298" s="12">
        <f>'Output LC'!R298/1</f>
        <v>0</v>
      </c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</row>
    <row r="299" spans="1:37"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</row>
    <row r="300" spans="1:37"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</row>
    <row r="301" spans="1:37">
      <c r="A301" s="33" t="s">
        <v>127</v>
      </c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</row>
    <row r="302" spans="1:37">
      <c r="A302" t="s">
        <v>128</v>
      </c>
      <c r="C302" s="12">
        <f>'Output LC'!C302/'Output LC'!$B$8</f>
        <v>0</v>
      </c>
      <c r="D302" s="12">
        <f>'Output LC'!D302/'Output LC'!$B$8</f>
        <v>0</v>
      </c>
      <c r="E302" s="12">
        <f>'Output LC'!E302/'Output LC'!$B$8</f>
        <v>0</v>
      </c>
      <c r="F302" s="12">
        <f>'Output LC'!F302/'Output LC'!$B$8</f>
        <v>0</v>
      </c>
      <c r="G302" s="12">
        <f>'Output LC'!G302/'Output LC'!$B$8</f>
        <v>0</v>
      </c>
      <c r="H302" s="12">
        <f>'Output LC'!H302/'Output LC'!$B$8</f>
        <v>0</v>
      </c>
      <c r="I302" s="12">
        <f>'Output LC'!I302/'Output LC'!$B$8</f>
        <v>0</v>
      </c>
      <c r="J302" s="12">
        <f>'Output LC'!J302/'Output LC'!$B$8</f>
        <v>0</v>
      </c>
      <c r="K302" s="12">
        <f>'Output LC'!K302/1</f>
        <v>0</v>
      </c>
      <c r="L302" s="12">
        <f>'Output LC'!L302/1</f>
        <v>0</v>
      </c>
      <c r="M302" s="12">
        <f>'Output LC'!M302/1</f>
        <v>0</v>
      </c>
      <c r="N302" s="12">
        <f>'Output LC'!N302/1</f>
        <v>0</v>
      </c>
      <c r="O302" s="12">
        <f>'Output LC'!O302/1</f>
        <v>0</v>
      </c>
      <c r="P302" s="12">
        <f>'Output LC'!P302/1</f>
        <v>0</v>
      </c>
      <c r="Q302" s="12">
        <f>'Output LC'!Q302/1</f>
        <v>0</v>
      </c>
      <c r="R302" s="12">
        <f>'Output LC'!R302/1</f>
        <v>0</v>
      </c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</row>
    <row r="303" spans="1:37">
      <c r="A303" t="s">
        <v>129</v>
      </c>
      <c r="C303" s="12">
        <f>'Output LC'!C303/'Output LC'!$B$8</f>
        <v>207.98232343846252</v>
      </c>
      <c r="D303" s="12">
        <f>'Output LC'!D303/'Output LC'!$B$8</f>
        <v>222.76126382384635</v>
      </c>
      <c r="E303" s="12">
        <f>'Output LC'!E303/'Output LC'!$B$8</f>
        <v>233.29749059345724</v>
      </c>
      <c r="F303" s="12">
        <f>'Output LC'!F303/'Output LC'!$B$8</f>
        <v>260.05895970839214</v>
      </c>
      <c r="G303" s="12">
        <f>'Output LC'!G303/'Output LC'!$B$8</f>
        <v>231.97863117623979</v>
      </c>
      <c r="H303" s="12">
        <f>'Output LC'!H303/'Output LC'!$B$8</f>
        <v>224.35502803628543</v>
      </c>
      <c r="I303" s="12">
        <f>'Output LC'!I303/'Output LC'!$B$8</f>
        <v>253.36700550144442</v>
      </c>
      <c r="J303" s="12">
        <f>'Output LC'!J303/'Output LC'!$B$8</f>
        <v>282.78816630300787</v>
      </c>
      <c r="K303" s="12">
        <f>'Output LC'!K303/1</f>
        <v>269.96500000000003</v>
      </c>
      <c r="L303" s="12">
        <f>'Output LC'!L303/1</f>
        <v>253.935</v>
      </c>
      <c r="M303" s="12">
        <f>'Output LC'!M303/1</f>
        <v>250.05</v>
      </c>
      <c r="N303" s="12">
        <f>'Output LC'!N303/1</f>
        <v>297.27</v>
      </c>
      <c r="O303" s="12">
        <f>'Output LC'!O303/1</f>
        <v>324.48500000000001</v>
      </c>
      <c r="P303" s="12">
        <f>'Output LC'!P303/1</f>
        <v>346.63</v>
      </c>
      <c r="Q303" s="12">
        <f>'Output LC'!Q303/1</f>
        <v>371.87</v>
      </c>
      <c r="R303" s="12">
        <f>'Output LC'!R303/1</f>
        <v>393.92499999999995</v>
      </c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</row>
    <row r="304" spans="1:37">
      <c r="A304" t="s">
        <v>130</v>
      </c>
      <c r="C304" s="12">
        <f>'Output LC'!C304/'Output LC'!$B$8</f>
        <v>0</v>
      </c>
      <c r="D304" s="12">
        <f>'Output LC'!D304/'Output LC'!$B$8</f>
        <v>0</v>
      </c>
      <c r="E304" s="12">
        <f>'Output LC'!E304/'Output LC'!$B$8</f>
        <v>0</v>
      </c>
      <c r="F304" s="12">
        <f>'Output LC'!F304/'Output LC'!$B$8</f>
        <v>0</v>
      </c>
      <c r="G304" s="12">
        <f>'Output LC'!G304/'Output LC'!$B$8</f>
        <v>0</v>
      </c>
      <c r="H304" s="12">
        <f>'Output LC'!H304/'Output LC'!$B$8</f>
        <v>0</v>
      </c>
      <c r="I304" s="12">
        <f>'Output LC'!I304/'Output LC'!$B$8</f>
        <v>0</v>
      </c>
      <c r="J304" s="12">
        <f>'Output LC'!J304/'Output LC'!$B$8</f>
        <v>0</v>
      </c>
      <c r="K304" s="12">
        <f>'Output LC'!K304/1</f>
        <v>37.9</v>
      </c>
      <c r="L304" s="12">
        <f>'Output LC'!L304/1</f>
        <v>50.4</v>
      </c>
      <c r="M304" s="12">
        <f>'Output LC'!M304/1</f>
        <v>82.5</v>
      </c>
      <c r="N304" s="12">
        <f>'Output LC'!N304/1</f>
        <v>91.1</v>
      </c>
      <c r="O304" s="12">
        <f>'Output LC'!O304/1</f>
        <v>96.6</v>
      </c>
      <c r="P304" s="12">
        <f>'Output LC'!P304/1</f>
        <v>105</v>
      </c>
      <c r="Q304" s="12">
        <f>'Output LC'!Q304/1</f>
        <v>106.30000000000001</v>
      </c>
      <c r="R304" s="12">
        <f>'Output LC'!R304/1</f>
        <v>147.60000000000002</v>
      </c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</row>
    <row r="305" spans="1:37">
      <c r="A305" t="s">
        <v>76</v>
      </c>
      <c r="C305" s="12">
        <f>'Output LC'!C305/'Output LC'!$B$8</f>
        <v>14.627083562446193</v>
      </c>
      <c r="D305" s="12">
        <f>'Output LC'!D305/'Output LC'!$B$8</f>
        <v>15.22913971254957</v>
      </c>
      <c r="E305" s="12">
        <f>'Output LC'!E305/'Output LC'!$B$8</f>
        <v>16.353173173650887</v>
      </c>
      <c r="F305" s="12">
        <f>'Output LC'!F305/'Output LC'!$B$8</f>
        <v>19.572440162808547</v>
      </c>
      <c r="G305" s="12">
        <f>'Output LC'!G305/'Output LC'!$B$8</f>
        <v>22.740437163514621</v>
      </c>
      <c r="H305" s="12">
        <f>'Output LC'!H305/'Output LC'!$B$8</f>
        <v>26.106189833962681</v>
      </c>
      <c r="I305" s="12">
        <f>'Output LC'!I305/'Output LC'!$B$8</f>
        <v>34.750798172510777</v>
      </c>
      <c r="J305" s="12">
        <f>'Output LC'!J305/'Output LC'!$B$8</f>
        <v>53.074203759516926</v>
      </c>
      <c r="K305" s="12">
        <f>'Output LC'!K305/1</f>
        <v>22.234999999999999</v>
      </c>
      <c r="L305" s="12">
        <f>'Output LC'!L305/1</f>
        <v>23.065000000000001</v>
      </c>
      <c r="M305" s="12">
        <f>'Output LC'!M305/1</f>
        <v>24.450000000000003</v>
      </c>
      <c r="N305" s="12">
        <f>'Output LC'!N305/1</f>
        <v>32.53</v>
      </c>
      <c r="O305" s="12">
        <f>'Output LC'!O305/1</f>
        <v>37.814999999999998</v>
      </c>
      <c r="P305" s="12">
        <f>'Output LC'!P305/1</f>
        <v>37.869999999999997</v>
      </c>
      <c r="Q305" s="12">
        <f>'Output LC'!Q305/1</f>
        <v>41.429999999999993</v>
      </c>
      <c r="R305" s="12">
        <f>'Output LC'!R305/1</f>
        <v>45.375</v>
      </c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</row>
    <row r="306" spans="1:37">
      <c r="A306" t="s">
        <v>131</v>
      </c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</row>
    <row r="307" spans="1:37"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</row>
    <row r="308" spans="1:37">
      <c r="A308" t="s">
        <v>132</v>
      </c>
      <c r="C308" s="12">
        <f>'Output LC'!C308/'Output LC'!$B$8</f>
        <v>0</v>
      </c>
      <c r="D308" s="12">
        <f>'Output LC'!D308/'Output LC'!$B$8</f>
        <v>0</v>
      </c>
      <c r="E308" s="12">
        <f>'Output LC'!E308/'Output LC'!$B$8</f>
        <v>0</v>
      </c>
      <c r="F308" s="12">
        <f>'Output LC'!F308/'Output LC'!$B$8</f>
        <v>0</v>
      </c>
      <c r="G308" s="12">
        <f>'Output LC'!G308/'Output LC'!$B$8</f>
        <v>0</v>
      </c>
      <c r="H308" s="12">
        <f>'Output LC'!H308/'Output LC'!$B$8</f>
        <v>0</v>
      </c>
      <c r="I308" s="12">
        <f>'Output LC'!I308/'Output LC'!$B$8</f>
        <v>0</v>
      </c>
      <c r="J308" s="12">
        <f>'Output LC'!J308/'Output LC'!$B$8</f>
        <v>0</v>
      </c>
      <c r="K308" s="12">
        <f>'Output LC'!K308/1</f>
        <v>37.9</v>
      </c>
      <c r="L308" s="12">
        <f>'Output LC'!L308/1</f>
        <v>50.4</v>
      </c>
      <c r="M308" s="12">
        <f>'Output LC'!M308/1</f>
        <v>82.5</v>
      </c>
      <c r="N308" s="12">
        <f>'Output LC'!N308/1</f>
        <v>91.1</v>
      </c>
      <c r="O308" s="12">
        <f>'Output LC'!O308/1</f>
        <v>96.6</v>
      </c>
      <c r="P308" s="12">
        <f>'Output LC'!P308/1</f>
        <v>105</v>
      </c>
      <c r="Q308" s="12">
        <f>'Output LC'!Q308/1</f>
        <v>106.30000000000001</v>
      </c>
      <c r="R308" s="12">
        <f>'Output LC'!R308/1</f>
        <v>147.60000000000002</v>
      </c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</row>
    <row r="309" spans="1:37">
      <c r="A309" t="s">
        <v>133</v>
      </c>
      <c r="C309" s="12">
        <f>'Output LC'!C309/'Output LC'!$B$8</f>
        <v>222.6094070009087</v>
      </c>
      <c r="D309" s="12">
        <f>'Output LC'!D309/'Output LC'!$B$8</f>
        <v>237.99040353639592</v>
      </c>
      <c r="E309" s="12">
        <f>'Output LC'!E309/'Output LC'!$B$8</f>
        <v>249.65066376710814</v>
      </c>
      <c r="F309" s="12">
        <f>'Output LC'!F309/'Output LC'!$B$8</f>
        <v>279.63139987120064</v>
      </c>
      <c r="G309" s="12">
        <f>'Output LC'!G309/'Output LC'!$B$8</f>
        <v>254.71906833975441</v>
      </c>
      <c r="H309" s="12">
        <f>'Output LC'!H309/'Output LC'!$B$8</f>
        <v>250.46121787024808</v>
      </c>
      <c r="I309" s="12">
        <f>'Output LC'!I309/'Output LC'!$B$8</f>
        <v>288.11780367395522</v>
      </c>
      <c r="J309" s="12">
        <f>'Output LC'!J309/'Output LC'!$B$8</f>
        <v>335.86237006252475</v>
      </c>
      <c r="K309" s="12">
        <f>'Output LC'!K309/1</f>
        <v>292.3</v>
      </c>
      <c r="L309" s="12">
        <f>'Output LC'!L309/1</f>
        <v>277.10000000000002</v>
      </c>
      <c r="M309" s="12">
        <f>'Output LC'!M309/1</f>
        <v>274</v>
      </c>
      <c r="N309" s="12">
        <f>'Output LC'!N309/1</f>
        <v>329.8</v>
      </c>
      <c r="O309" s="12">
        <f>'Output LC'!O309/1</f>
        <v>362.1</v>
      </c>
      <c r="P309" s="12">
        <f>'Output LC'!P309/1</f>
        <v>384.5</v>
      </c>
      <c r="Q309" s="12">
        <f>'Output LC'!Q309/1</f>
        <v>413.4</v>
      </c>
      <c r="R309" s="12">
        <f>'Output LC'!R309/1</f>
        <v>439.30000000000007</v>
      </c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</row>
    <row r="310" spans="1:37"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</row>
    <row r="311" spans="1:37"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</row>
    <row r="312" spans="1:37">
      <c r="A312" s="33" t="s">
        <v>134</v>
      </c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</row>
    <row r="313" spans="1:37"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</row>
    <row r="314" spans="1:37">
      <c r="A314" t="s">
        <v>135</v>
      </c>
      <c r="C314" s="12">
        <f>'Output LC'!C314/'Output LC'!$B$8</f>
        <v>0</v>
      </c>
      <c r="D314" s="12">
        <f>'Output LC'!D314/'Output LC'!$B$8</f>
        <v>0</v>
      </c>
      <c r="E314" s="12">
        <f>'Output LC'!E314/'Output LC'!$B$8</f>
        <v>0</v>
      </c>
      <c r="F314" s="12">
        <f>'Output LC'!F314/'Output LC'!$B$8</f>
        <v>0</v>
      </c>
      <c r="G314" s="12">
        <f>'Output LC'!G314/'Output LC'!$B$8</f>
        <v>0</v>
      </c>
      <c r="H314" s="12">
        <f>'Output LC'!H314/'Output LC'!$B$8</f>
        <v>0</v>
      </c>
      <c r="I314" s="12">
        <f>'Output LC'!I314/'Output LC'!$B$8</f>
        <v>0</v>
      </c>
      <c r="J314" s="12">
        <f>'Output LC'!J314/'Output LC'!$B$8</f>
        <v>0</v>
      </c>
      <c r="K314" s="12">
        <f>'Output LC'!K314/1</f>
        <v>0</v>
      </c>
      <c r="L314" s="12">
        <f>'Output LC'!L314/1</f>
        <v>0</v>
      </c>
      <c r="M314" s="12">
        <f>'Output LC'!M314/1</f>
        <v>0</v>
      </c>
      <c r="N314" s="12">
        <f>'Output LC'!N314/1</f>
        <v>0</v>
      </c>
      <c r="O314" s="12">
        <f>'Output LC'!O314/1</f>
        <v>0</v>
      </c>
      <c r="P314" s="12">
        <f>'Output LC'!P314/1</f>
        <v>0</v>
      </c>
      <c r="Q314" s="12">
        <f>'Output LC'!Q314/1</f>
        <v>0</v>
      </c>
      <c r="R314" s="12">
        <f>'Output LC'!R314/1</f>
        <v>0</v>
      </c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</row>
    <row r="315" spans="1:37"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</row>
    <row r="316" spans="1:37">
      <c r="A316" s="33" t="s">
        <v>136</v>
      </c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</row>
    <row r="317" spans="1:37">
      <c r="A317" t="s">
        <v>137</v>
      </c>
      <c r="C317" s="12">
        <f>'Output LC'!C317/'Output LC'!$B$8</f>
        <v>0</v>
      </c>
      <c r="D317" s="12">
        <f>'Output LC'!D317/'Output LC'!$B$8</f>
        <v>0</v>
      </c>
      <c r="E317" s="12">
        <f>'Output LC'!E317/'Output LC'!$B$8</f>
        <v>0</v>
      </c>
      <c r="F317" s="12">
        <f>'Output LC'!F317/'Output LC'!$B$8</f>
        <v>0</v>
      </c>
      <c r="G317" s="12">
        <f>'Output LC'!G317/'Output LC'!$B$8</f>
        <v>0</v>
      </c>
      <c r="H317" s="12">
        <f>'Output LC'!H317/'Output LC'!$B$8</f>
        <v>0</v>
      </c>
      <c r="I317" s="12">
        <f>'Output LC'!I317/'Output LC'!$B$8</f>
        <v>0</v>
      </c>
      <c r="J317" s="12">
        <f>'Output LC'!J317/'Output LC'!$B$8</f>
        <v>0</v>
      </c>
      <c r="K317" s="12">
        <f>'Output LC'!K317/1</f>
        <v>0</v>
      </c>
      <c r="L317" s="12">
        <f>'Output LC'!L317/1</f>
        <v>0</v>
      </c>
      <c r="M317" s="12">
        <f>'Output LC'!M317/1</f>
        <v>0</v>
      </c>
      <c r="N317" s="12">
        <f>'Output LC'!N317/1</f>
        <v>0</v>
      </c>
      <c r="O317" s="12">
        <f>'Output LC'!O317/1</f>
        <v>0</v>
      </c>
      <c r="P317" s="12">
        <f>'Output LC'!P317/1</f>
        <v>0</v>
      </c>
      <c r="Q317" s="12">
        <f>'Output LC'!Q317/1</f>
        <v>0</v>
      </c>
      <c r="R317" s="12">
        <f>'Output LC'!R317/1</f>
        <v>0</v>
      </c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</row>
    <row r="318" spans="1:37">
      <c r="A318" t="s">
        <v>119</v>
      </c>
      <c r="C318" s="12">
        <f>'Output LC'!C318/'Output LC'!$B$8</f>
        <v>0</v>
      </c>
      <c r="D318" s="12">
        <f>'Output LC'!D318/'Output LC'!$B$8</f>
        <v>0</v>
      </c>
      <c r="E318" s="12">
        <f>'Output LC'!E318/'Output LC'!$B$8</f>
        <v>0</v>
      </c>
      <c r="F318" s="12">
        <f>'Output LC'!F318/'Output LC'!$B$8</f>
        <v>0</v>
      </c>
      <c r="G318" s="12">
        <f>'Output LC'!G318/'Output LC'!$B$8</f>
        <v>0</v>
      </c>
      <c r="H318" s="12">
        <f>'Output LC'!H318/'Output LC'!$B$8</f>
        <v>0</v>
      </c>
      <c r="I318" s="12">
        <f>'Output LC'!I318/'Output LC'!$B$8</f>
        <v>0</v>
      </c>
      <c r="J318" s="12">
        <f>'Output LC'!J318/'Output LC'!$B$8</f>
        <v>0</v>
      </c>
      <c r="K318" s="12">
        <f>'Output LC'!K318/1</f>
        <v>0</v>
      </c>
      <c r="L318" s="12">
        <f>'Output LC'!L318/1</f>
        <v>0</v>
      </c>
      <c r="M318" s="12">
        <f>'Output LC'!M318/1</f>
        <v>0</v>
      </c>
      <c r="N318" s="12">
        <f>'Output LC'!N318/1</f>
        <v>0</v>
      </c>
      <c r="O318" s="12">
        <f>'Output LC'!O318/1</f>
        <v>0</v>
      </c>
      <c r="P318" s="12">
        <f>'Output LC'!P318/1</f>
        <v>0</v>
      </c>
      <c r="Q318" s="12">
        <f>'Output LC'!Q318/1</f>
        <v>0</v>
      </c>
      <c r="R318" s="12">
        <f>'Output LC'!R318/1</f>
        <v>0</v>
      </c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</row>
    <row r="319" spans="1:37">
      <c r="A319" t="s">
        <v>120</v>
      </c>
      <c r="C319" s="12">
        <f>'Output LC'!C319/'Output LC'!$B$8</f>
        <v>0</v>
      </c>
      <c r="D319" s="12">
        <f>'Output LC'!D319/'Output LC'!$B$8</f>
        <v>0</v>
      </c>
      <c r="E319" s="12">
        <f>'Output LC'!E319/'Output LC'!$B$8</f>
        <v>0</v>
      </c>
      <c r="F319" s="12">
        <f>'Output LC'!F319/'Output LC'!$B$8</f>
        <v>0</v>
      </c>
      <c r="G319" s="12">
        <f>'Output LC'!G319/'Output LC'!$B$8</f>
        <v>0</v>
      </c>
      <c r="H319" s="12">
        <f>'Output LC'!H319/'Output LC'!$B$8</f>
        <v>0</v>
      </c>
      <c r="I319" s="12">
        <f>'Output LC'!I319/'Output LC'!$B$8</f>
        <v>0</v>
      </c>
      <c r="J319" s="12">
        <f>'Output LC'!J319/'Output LC'!$B$8</f>
        <v>0</v>
      </c>
      <c r="K319" s="12">
        <f>'Output LC'!K319/1</f>
        <v>0</v>
      </c>
      <c r="L319" s="12">
        <f>'Output LC'!L319/1</f>
        <v>0</v>
      </c>
      <c r="M319" s="12">
        <f>'Output LC'!M319/1</f>
        <v>0</v>
      </c>
      <c r="N319" s="12">
        <f>'Output LC'!N319/1</f>
        <v>0</v>
      </c>
      <c r="O319" s="12">
        <f>'Output LC'!O319/1</f>
        <v>0</v>
      </c>
      <c r="P319" s="12">
        <f>'Output LC'!P319/1</f>
        <v>0</v>
      </c>
      <c r="Q319" s="12">
        <f>'Output LC'!Q319/1</f>
        <v>0</v>
      </c>
      <c r="R319" s="12">
        <f>'Output LC'!R319/1</f>
        <v>0</v>
      </c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</row>
    <row r="320" spans="1:37">
      <c r="A320" s="28" t="s">
        <v>138</v>
      </c>
      <c r="C320" s="12">
        <f>'Output LC'!C320/'Output LC'!$B$8</f>
        <v>0</v>
      </c>
      <c r="D320" s="12">
        <f>'Output LC'!D320/'Output LC'!$B$8</f>
        <v>0</v>
      </c>
      <c r="E320" s="12">
        <f>'Output LC'!E320/'Output LC'!$B$8</f>
        <v>0</v>
      </c>
      <c r="F320" s="12">
        <f>'Output LC'!F320/'Output LC'!$B$8</f>
        <v>0</v>
      </c>
      <c r="G320" s="12">
        <f>'Output LC'!G320/'Output LC'!$B$8</f>
        <v>0</v>
      </c>
      <c r="H320" s="12">
        <f>'Output LC'!H320/'Output LC'!$B$8</f>
        <v>0</v>
      </c>
      <c r="I320" s="12">
        <f>'Output LC'!I320/'Output LC'!$B$8</f>
        <v>0</v>
      </c>
      <c r="J320" s="12">
        <f>'Output LC'!J320/'Output LC'!$B$8</f>
        <v>0</v>
      </c>
      <c r="K320" s="12">
        <f>'Output LC'!K320/1</f>
        <v>0</v>
      </c>
      <c r="L320" s="12">
        <f>'Output LC'!L320/1</f>
        <v>0</v>
      </c>
      <c r="M320" s="12">
        <f>'Output LC'!M320/1</f>
        <v>0</v>
      </c>
      <c r="N320" s="12">
        <f>'Output LC'!N320/1</f>
        <v>0</v>
      </c>
      <c r="O320" s="12">
        <f>'Output LC'!O320/1</f>
        <v>0</v>
      </c>
      <c r="P320" s="12">
        <f>'Output LC'!P320/1</f>
        <v>0</v>
      </c>
      <c r="Q320" s="12">
        <f>'Output LC'!Q320/1</f>
        <v>0</v>
      </c>
      <c r="R320" s="12">
        <f>'Output LC'!R320/1</f>
        <v>0</v>
      </c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</row>
    <row r="321" spans="1:37"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</row>
    <row r="322" spans="1:37">
      <c r="A322" t="s">
        <v>139</v>
      </c>
      <c r="C322" s="12">
        <f>'Output LC'!C322/'Output LC'!$B$8</f>
        <v>0</v>
      </c>
      <c r="D322" s="12">
        <f>'Output LC'!D322/'Output LC'!$B$8</f>
        <v>0</v>
      </c>
      <c r="E322" s="12">
        <f>'Output LC'!E322/'Output LC'!$B$8</f>
        <v>0</v>
      </c>
      <c r="F322" s="12">
        <f>'Output LC'!F322/'Output LC'!$B$8</f>
        <v>0</v>
      </c>
      <c r="G322" s="12">
        <f>'Output LC'!G322/'Output LC'!$B$8</f>
        <v>0</v>
      </c>
      <c r="H322" s="12">
        <f>'Output LC'!H322/'Output LC'!$B$8</f>
        <v>0</v>
      </c>
      <c r="I322" s="12">
        <f>'Output LC'!I322/'Output LC'!$B$8</f>
        <v>0</v>
      </c>
      <c r="J322" s="12">
        <f>'Output LC'!J322/'Output LC'!$B$8</f>
        <v>0</v>
      </c>
      <c r="K322" s="12">
        <f>'Output LC'!K322/1</f>
        <v>0</v>
      </c>
      <c r="L322" s="12">
        <f>'Output LC'!L322/1</f>
        <v>0</v>
      </c>
      <c r="M322" s="12">
        <f>'Output LC'!M322/1</f>
        <v>0</v>
      </c>
      <c r="N322" s="12">
        <f>'Output LC'!N322/1</f>
        <v>0</v>
      </c>
      <c r="O322" s="12">
        <f>'Output LC'!O322/1</f>
        <v>0</v>
      </c>
      <c r="P322" s="12">
        <f>'Output LC'!P322/1</f>
        <v>0</v>
      </c>
      <c r="Q322" s="12">
        <f>'Output LC'!Q322/1</f>
        <v>0</v>
      </c>
      <c r="R322" s="12">
        <f>'Output LC'!R322/1</f>
        <v>0</v>
      </c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</row>
    <row r="323" spans="1:37">
      <c r="A323" t="s">
        <v>140</v>
      </c>
      <c r="C323" s="12">
        <f>'Output LC'!C323/'Output LC'!$B$8</f>
        <v>0</v>
      </c>
      <c r="D323" s="12">
        <f>'Output LC'!D323/'Output LC'!$B$8</f>
        <v>0</v>
      </c>
      <c r="E323" s="12">
        <f>'Output LC'!E323/'Output LC'!$B$8</f>
        <v>0</v>
      </c>
      <c r="F323" s="12">
        <f>'Output LC'!F323/'Output LC'!$B$8</f>
        <v>0</v>
      </c>
      <c r="G323" s="12">
        <f>'Output LC'!G323/'Output LC'!$B$8</f>
        <v>0</v>
      </c>
      <c r="H323" s="12">
        <f>'Output LC'!H323/'Output LC'!$B$8</f>
        <v>0</v>
      </c>
      <c r="I323" s="12">
        <f>'Output LC'!I323/'Output LC'!$B$8</f>
        <v>0</v>
      </c>
      <c r="J323" s="12">
        <f>'Output LC'!J323/'Output LC'!$B$8</f>
        <v>0</v>
      </c>
      <c r="K323" s="12">
        <f>'Output LC'!K323/1</f>
        <v>0</v>
      </c>
      <c r="L323" s="12">
        <f>'Output LC'!L323/1</f>
        <v>0</v>
      </c>
      <c r="M323" s="12">
        <f>'Output LC'!M323/1</f>
        <v>0</v>
      </c>
      <c r="N323" s="12">
        <f>'Output LC'!N323/1</f>
        <v>0</v>
      </c>
      <c r="O323" s="12">
        <f>'Output LC'!O323/1</f>
        <v>0</v>
      </c>
      <c r="P323" s="12">
        <f>'Output LC'!P323/1</f>
        <v>0</v>
      </c>
      <c r="Q323" s="12">
        <f>'Output LC'!Q323/1</f>
        <v>0</v>
      </c>
      <c r="R323" s="12">
        <f>'Output LC'!R323/1</f>
        <v>0</v>
      </c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</row>
    <row r="324" spans="1:37">
      <c r="A324" t="s">
        <v>141</v>
      </c>
      <c r="C324" s="12">
        <f>'Output LC'!C324/'Output LC'!$B$8</f>
        <v>0</v>
      </c>
      <c r="D324" s="12">
        <f>'Output LC'!D324/'Output LC'!$B$8</f>
        <v>0</v>
      </c>
      <c r="E324" s="12">
        <f>'Output LC'!E324/'Output LC'!$B$8</f>
        <v>0</v>
      </c>
      <c r="F324" s="12">
        <f>'Output LC'!F324/'Output LC'!$B$8</f>
        <v>0</v>
      </c>
      <c r="G324" s="12">
        <f>'Output LC'!G324/'Output LC'!$B$8</f>
        <v>0</v>
      </c>
      <c r="H324" s="12">
        <f>'Output LC'!H324/'Output LC'!$B$8</f>
        <v>0</v>
      </c>
      <c r="I324" s="12">
        <f>'Output LC'!I324/'Output LC'!$B$8</f>
        <v>0</v>
      </c>
      <c r="J324" s="12">
        <f>'Output LC'!J324/'Output LC'!$B$8</f>
        <v>0</v>
      </c>
      <c r="K324" s="12">
        <f>'Output LC'!K324/1</f>
        <v>0</v>
      </c>
      <c r="L324" s="12">
        <f>'Output LC'!L324/1</f>
        <v>0</v>
      </c>
      <c r="M324" s="12">
        <f>'Output LC'!M324/1</f>
        <v>0</v>
      </c>
      <c r="N324" s="12">
        <f>'Output LC'!N324/1</f>
        <v>0</v>
      </c>
      <c r="O324" s="12">
        <f>'Output LC'!O324/1</f>
        <v>0</v>
      </c>
      <c r="P324" s="12">
        <f>'Output LC'!P324/1</f>
        <v>0</v>
      </c>
      <c r="Q324" s="12">
        <f>'Output LC'!Q324/1</f>
        <v>0</v>
      </c>
      <c r="R324" s="12">
        <f>'Output LC'!R324/1</f>
        <v>0</v>
      </c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</row>
    <row r="325" spans="1:37">
      <c r="A325" t="s">
        <v>142</v>
      </c>
      <c r="C325" s="12">
        <f>'Output LC'!C325/'Output LC'!$B$8</f>
        <v>0</v>
      </c>
      <c r="D325" s="12">
        <f>'Output LC'!D325/'Output LC'!$B$8</f>
        <v>0</v>
      </c>
      <c r="E325" s="12">
        <f>'Output LC'!E325/'Output LC'!$B$8</f>
        <v>0</v>
      </c>
      <c r="F325" s="12">
        <f>'Output LC'!F325/'Output LC'!$B$8</f>
        <v>0</v>
      </c>
      <c r="G325" s="12">
        <f>'Output LC'!G325/'Output LC'!$B$8</f>
        <v>0</v>
      </c>
      <c r="H325" s="12">
        <f>'Output LC'!H325/'Output LC'!$B$8</f>
        <v>0</v>
      </c>
      <c r="I325" s="12">
        <f>'Output LC'!I325/'Output LC'!$B$8</f>
        <v>0</v>
      </c>
      <c r="J325" s="12">
        <f>'Output LC'!J325/'Output LC'!$B$8</f>
        <v>0</v>
      </c>
      <c r="K325" s="12">
        <f>'Output LC'!K325/1</f>
        <v>0</v>
      </c>
      <c r="L325" s="12">
        <f>'Output LC'!L325/1</f>
        <v>0</v>
      </c>
      <c r="M325" s="12">
        <f>'Output LC'!M325/1</f>
        <v>0</v>
      </c>
      <c r="N325" s="12">
        <f>'Output LC'!N325/1</f>
        <v>0</v>
      </c>
      <c r="O325" s="12">
        <f>'Output LC'!O325/1</f>
        <v>0</v>
      </c>
      <c r="P325" s="12">
        <f>'Output LC'!P325/1</f>
        <v>0</v>
      </c>
      <c r="Q325" s="12">
        <f>'Output LC'!Q325/1</f>
        <v>0</v>
      </c>
      <c r="R325" s="12">
        <f>'Output LC'!R325/1</f>
        <v>0</v>
      </c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</row>
    <row r="326" spans="1:37">
      <c r="A326" t="s">
        <v>143</v>
      </c>
      <c r="C326" s="12">
        <f>'Output LC'!C326/'Output LC'!$B$8</f>
        <v>0</v>
      </c>
      <c r="D326" s="12">
        <f>'Output LC'!D326/'Output LC'!$B$8</f>
        <v>0</v>
      </c>
      <c r="E326" s="12">
        <f>'Output LC'!E326/'Output LC'!$B$8</f>
        <v>0</v>
      </c>
      <c r="F326" s="12">
        <f>'Output LC'!F326/'Output LC'!$B$8</f>
        <v>0</v>
      </c>
      <c r="G326" s="12">
        <f>'Output LC'!G326/'Output LC'!$B$8</f>
        <v>0</v>
      </c>
      <c r="H326" s="12">
        <f>'Output LC'!H326/'Output LC'!$B$8</f>
        <v>0</v>
      </c>
      <c r="I326" s="12">
        <f>'Output LC'!I326/'Output LC'!$B$8</f>
        <v>0</v>
      </c>
      <c r="J326" s="12">
        <f>'Output LC'!J326/'Output LC'!$B$8</f>
        <v>0</v>
      </c>
      <c r="K326" s="12">
        <f>'Output LC'!K326/1</f>
        <v>0</v>
      </c>
      <c r="L326" s="12">
        <f>'Output LC'!L326/1</f>
        <v>0</v>
      </c>
      <c r="M326" s="12">
        <f>'Output LC'!M326/1</f>
        <v>0</v>
      </c>
      <c r="N326" s="12">
        <f>'Output LC'!N326/1</f>
        <v>0</v>
      </c>
      <c r="O326" s="12">
        <f>'Output LC'!O326/1</f>
        <v>0</v>
      </c>
      <c r="P326" s="12">
        <f>'Output LC'!P326/1</f>
        <v>0</v>
      </c>
      <c r="Q326" s="12">
        <f>'Output LC'!Q326/1</f>
        <v>0</v>
      </c>
      <c r="R326" s="12">
        <f>'Output LC'!R326/1</f>
        <v>0</v>
      </c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</row>
    <row r="327" spans="1:37">
      <c r="A327" t="s">
        <v>144</v>
      </c>
      <c r="C327" s="12">
        <f>'Output LC'!C327/'Output LC'!$B$8</f>
        <v>0</v>
      </c>
      <c r="D327" s="12">
        <f>'Output LC'!D327/'Output LC'!$B$8</f>
        <v>0</v>
      </c>
      <c r="E327" s="12">
        <f>'Output LC'!E327/'Output LC'!$B$8</f>
        <v>0</v>
      </c>
      <c r="F327" s="12">
        <f>'Output LC'!F327/'Output LC'!$B$8</f>
        <v>0</v>
      </c>
      <c r="G327" s="12">
        <f>'Output LC'!G327/'Output LC'!$B$8</f>
        <v>0</v>
      </c>
      <c r="H327" s="12">
        <f>'Output LC'!H327/'Output LC'!$B$8</f>
        <v>0</v>
      </c>
      <c r="I327" s="12">
        <f>'Output LC'!I327/'Output LC'!$B$8</f>
        <v>0</v>
      </c>
      <c r="J327" s="12">
        <f>'Output LC'!J327/'Output LC'!$B$8</f>
        <v>0</v>
      </c>
      <c r="K327" s="12">
        <f>'Output LC'!K327/1</f>
        <v>0</v>
      </c>
      <c r="L327" s="12">
        <f>'Output LC'!L327/1</f>
        <v>0</v>
      </c>
      <c r="M327" s="12">
        <f>'Output LC'!M327/1</f>
        <v>0</v>
      </c>
      <c r="N327" s="12">
        <f>'Output LC'!N327/1</f>
        <v>0</v>
      </c>
      <c r="O327" s="12">
        <f>'Output LC'!O327/1</f>
        <v>0</v>
      </c>
      <c r="P327" s="12">
        <f>'Output LC'!P327/1</f>
        <v>0</v>
      </c>
      <c r="Q327" s="12">
        <f>'Output LC'!Q327/1</f>
        <v>0</v>
      </c>
      <c r="R327" s="12">
        <f>'Output LC'!R327/1</f>
        <v>0</v>
      </c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</row>
    <row r="328" spans="1:37"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</row>
    <row r="329" spans="1:37">
      <c r="A329" t="s">
        <v>145</v>
      </c>
      <c r="C329" s="12">
        <f>'Output LC'!C329/'Output LC'!$B$8</f>
        <v>0</v>
      </c>
      <c r="D329" s="12">
        <f>'Output LC'!D329/'Output LC'!$B$8</f>
        <v>0</v>
      </c>
      <c r="E329" s="12">
        <f>'Output LC'!E329/'Output LC'!$B$8</f>
        <v>0</v>
      </c>
      <c r="F329" s="12">
        <f>'Output LC'!F329/'Output LC'!$B$8</f>
        <v>0</v>
      </c>
      <c r="G329" s="12">
        <f>'Output LC'!G329/'Output LC'!$B$8</f>
        <v>0</v>
      </c>
      <c r="H329" s="12">
        <f>'Output LC'!H329/'Output LC'!$B$8</f>
        <v>0</v>
      </c>
      <c r="I329" s="12">
        <f>'Output LC'!I329/'Output LC'!$B$8</f>
        <v>0</v>
      </c>
      <c r="J329" s="12">
        <f>'Output LC'!J329/'Output LC'!$B$8</f>
        <v>0</v>
      </c>
      <c r="K329" s="12">
        <f>'Output LC'!K329/1</f>
        <v>0</v>
      </c>
      <c r="L329" s="12">
        <f>'Output LC'!L329/1</f>
        <v>0</v>
      </c>
      <c r="M329" s="12">
        <f>'Output LC'!M329/1</f>
        <v>0</v>
      </c>
      <c r="N329" s="12">
        <f>'Output LC'!N329/1</f>
        <v>0</v>
      </c>
      <c r="O329" s="12">
        <f>'Output LC'!O329/1</f>
        <v>0</v>
      </c>
      <c r="P329" s="12">
        <f>'Output LC'!P329/1</f>
        <v>0</v>
      </c>
      <c r="Q329" s="12">
        <f>'Output LC'!Q329/1</f>
        <v>0</v>
      </c>
      <c r="R329" s="12">
        <f>'Output LC'!R329/1</f>
        <v>0</v>
      </c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</row>
    <row r="330" spans="1:37">
      <c r="A330" t="s">
        <v>146</v>
      </c>
      <c r="C330" s="12">
        <f>'Output LC'!C330/'Output LC'!$B$8</f>
        <v>0</v>
      </c>
      <c r="D330" s="12">
        <f>'Output LC'!D330/'Output LC'!$B$8</f>
        <v>0</v>
      </c>
      <c r="E330" s="12">
        <f>'Output LC'!E330/'Output LC'!$B$8</f>
        <v>0</v>
      </c>
      <c r="F330" s="12">
        <f>'Output LC'!F330/'Output LC'!$B$8</f>
        <v>0</v>
      </c>
      <c r="G330" s="12">
        <f>'Output LC'!G330/'Output LC'!$B$8</f>
        <v>0</v>
      </c>
      <c r="H330" s="12">
        <f>'Output LC'!H330/'Output LC'!$B$8</f>
        <v>0</v>
      </c>
      <c r="I330" s="12">
        <f>'Output LC'!I330/'Output LC'!$B$8</f>
        <v>0</v>
      </c>
      <c r="J330" s="12">
        <f>'Output LC'!J330/'Output LC'!$B$8</f>
        <v>0</v>
      </c>
      <c r="K330" s="12">
        <f>'Output LC'!K330/1</f>
        <v>0</v>
      </c>
      <c r="L330" s="12">
        <f>'Output LC'!L330/1</f>
        <v>0</v>
      </c>
      <c r="M330" s="12">
        <f>'Output LC'!M330/1</f>
        <v>0</v>
      </c>
      <c r="N330" s="12">
        <f>'Output LC'!N330/1</f>
        <v>0</v>
      </c>
      <c r="O330" s="12">
        <f>'Output LC'!O330/1</f>
        <v>0</v>
      </c>
      <c r="P330" s="12">
        <f>'Output LC'!P330/1</f>
        <v>0</v>
      </c>
      <c r="Q330" s="12">
        <f>'Output LC'!Q330/1</f>
        <v>0</v>
      </c>
      <c r="R330" s="12">
        <f>'Output LC'!R330/1</f>
        <v>0</v>
      </c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</row>
    <row r="331" spans="1:37">
      <c r="A331" t="s">
        <v>147</v>
      </c>
      <c r="C331" s="12">
        <f>'Output LC'!C331/'Output LC'!$B$8</f>
        <v>0</v>
      </c>
      <c r="D331" s="12">
        <f>'Output LC'!D331/'Output LC'!$B$8</f>
        <v>0</v>
      </c>
      <c r="E331" s="12">
        <f>'Output LC'!E331/'Output LC'!$B$8</f>
        <v>0</v>
      </c>
      <c r="F331" s="12">
        <f>'Output LC'!F331/'Output LC'!$B$8</f>
        <v>0</v>
      </c>
      <c r="G331" s="12">
        <f>'Output LC'!G331/'Output LC'!$B$8</f>
        <v>0</v>
      </c>
      <c r="H331" s="12">
        <f>'Output LC'!H331/'Output LC'!$B$8</f>
        <v>0</v>
      </c>
      <c r="I331" s="12">
        <f>'Output LC'!I331/'Output LC'!$B$8</f>
        <v>0</v>
      </c>
      <c r="J331" s="12">
        <f>'Output LC'!J331/'Output LC'!$B$8</f>
        <v>0</v>
      </c>
      <c r="K331" s="12">
        <f>'Output LC'!K331/1</f>
        <v>0</v>
      </c>
      <c r="L331" s="12">
        <f>'Output LC'!L331/1</f>
        <v>0</v>
      </c>
      <c r="M331" s="12">
        <f>'Output LC'!M331/1</f>
        <v>0</v>
      </c>
      <c r="N331" s="12">
        <f>'Output LC'!N331/1</f>
        <v>0</v>
      </c>
      <c r="O331" s="12">
        <f>'Output LC'!O331/1</f>
        <v>0</v>
      </c>
      <c r="P331" s="12">
        <f>'Output LC'!P331/1</f>
        <v>0</v>
      </c>
      <c r="Q331" s="12">
        <f>'Output LC'!Q331/1</f>
        <v>0</v>
      </c>
      <c r="R331" s="12">
        <f>'Output LC'!R331/1</f>
        <v>0</v>
      </c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</row>
    <row r="332" spans="1:37"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</row>
    <row r="333" spans="1:37"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</row>
    <row r="334" spans="1:37">
      <c r="A334" t="s">
        <v>148</v>
      </c>
      <c r="C334" s="12">
        <f>'Output LC'!C334/'Output LC'!$B$8</f>
        <v>-44.717195641902208</v>
      </c>
      <c r="D334" s="12">
        <f>'Output LC'!D334/'Output LC'!$B$8</f>
        <v>-49.971148744182926</v>
      </c>
      <c r="E334" s="12">
        <f>'Output LC'!E334/'Output LC'!$B$8</f>
        <v>-48.213320568698677</v>
      </c>
      <c r="F334" s="12">
        <f>'Output LC'!F334/'Output LC'!$B$8</f>
        <v>-48.906686126806349</v>
      </c>
      <c r="G334" s="12">
        <f>'Output LC'!G334/'Output LC'!$B$8</f>
        <v>-46.191818166891778</v>
      </c>
      <c r="H334" s="12">
        <f>'Output LC'!H334/'Output LC'!$B$8</f>
        <v>-41.514042077686462</v>
      </c>
      <c r="I334" s="12">
        <f>'Output LC'!I334/'Output LC'!$B$8</f>
        <v>-49.199657489387064</v>
      </c>
      <c r="J334" s="12">
        <f>'Output LC'!J334/'Output LC'!$B$8</f>
        <v>-57.881375533862077</v>
      </c>
      <c r="K334" s="12">
        <f>'Output LC'!K334/1</f>
        <v>-59.900000000000006</v>
      </c>
      <c r="L334" s="12">
        <f>'Output LC'!L334/1</f>
        <v>-53.2</v>
      </c>
      <c r="M334" s="12">
        <f>'Output LC'!M334/1</f>
        <v>-57.8</v>
      </c>
      <c r="N334" s="12">
        <f>'Output LC'!N334/1</f>
        <v>-71.099999999999994</v>
      </c>
      <c r="O334" s="12">
        <f>'Output LC'!O334/1</f>
        <v>-67.8</v>
      </c>
      <c r="P334" s="12">
        <f>'Output LC'!P334/1</f>
        <v>-59.4</v>
      </c>
      <c r="Q334" s="12">
        <f>'Output LC'!Q334/1</f>
        <v>-64.099999999999994</v>
      </c>
      <c r="R334" s="12">
        <f>'Output LC'!R334/1</f>
        <v>-74</v>
      </c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</row>
    <row r="335" spans="1:37">
      <c r="A335" t="s">
        <v>149</v>
      </c>
      <c r="C335" s="13">
        <f>C334/C283</f>
        <v>-0.20087738539153321</v>
      </c>
      <c r="D335" s="13">
        <f t="shared" ref="D335:L335" si="35">D334/D283</f>
        <v>-0.20997127615921216</v>
      </c>
      <c r="E335" s="13">
        <f t="shared" si="35"/>
        <v>-0.19312314191832267</v>
      </c>
      <c r="F335" s="13">
        <f t="shared" si="35"/>
        <v>-0.1748969756233848</v>
      </c>
      <c r="G335" s="13">
        <f t="shared" si="35"/>
        <v>-0.18134417053253074</v>
      </c>
      <c r="H335" s="13">
        <f t="shared" si="35"/>
        <v>-0.16575038016142241</v>
      </c>
      <c r="I335" s="13">
        <f t="shared" si="35"/>
        <v>-0.17076229535979393</v>
      </c>
      <c r="J335" s="13">
        <f t="shared" si="35"/>
        <v>-0.17233658990462902</v>
      </c>
      <c r="K335" s="13">
        <f t="shared" si="35"/>
        <v>-0.18140520896426407</v>
      </c>
      <c r="L335" s="13">
        <f t="shared" si="35"/>
        <v>-0.16244274809160306</v>
      </c>
      <c r="M335" s="13">
        <f t="shared" ref="M335:N335" si="36">M334/M283</f>
        <v>-0.16213183730715286</v>
      </c>
      <c r="N335" s="13">
        <f t="shared" si="36"/>
        <v>-0.16892373485388454</v>
      </c>
      <c r="O335" s="13">
        <f t="shared" ref="O335:P335" si="37">O334/O283</f>
        <v>-0.14780902550686723</v>
      </c>
      <c r="P335" s="13">
        <f t="shared" si="37"/>
        <v>-0.12134831460674157</v>
      </c>
      <c r="Q335" s="13">
        <f t="shared" ref="Q335:R335" si="38">Q334/Q283</f>
        <v>-0.12334038868578023</v>
      </c>
      <c r="R335" s="13">
        <f t="shared" si="38"/>
        <v>-0.12608621570966091</v>
      </c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</row>
    <row r="336" spans="1:37"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</row>
    <row r="337" spans="1:37"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</row>
    <row r="338" spans="1:37"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</row>
    <row r="339" spans="1:37">
      <c r="A339" s="33" t="s">
        <v>109</v>
      </c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</row>
    <row r="340" spans="1:37"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</row>
    <row r="341" spans="1:37">
      <c r="A341" t="s">
        <v>150</v>
      </c>
      <c r="C341" s="12">
        <f>'Output LC'!C341/'Output LC'!$B$8</f>
        <v>56.240735903410098</v>
      </c>
      <c r="D341" s="12">
        <f>'Output LC'!D341/'Output LC'!$B$8</f>
        <v>56.045421661689637</v>
      </c>
      <c r="E341" s="12">
        <f>'Output LC'!E341/'Output LC'!$B$8</f>
        <v>64.678311145734511</v>
      </c>
      <c r="F341" s="12">
        <f>'Output LC'!F341/'Output LC'!$B$8</f>
        <v>82.315187173093193</v>
      </c>
      <c r="G341" s="12">
        <f>'Output LC'!G341/'Output LC'!$B$8</f>
        <v>61.836488928701634</v>
      </c>
      <c r="H341" s="12">
        <f>'Output LC'!H341/'Output LC'!$B$8</f>
        <v>58.252472593130967</v>
      </c>
      <c r="I341" s="12">
        <f>'Output LC'!I341/'Output LC'!$B$8</f>
        <v>64.170494117261285</v>
      </c>
      <c r="J341" s="12">
        <f>'Output LC'!J341/'Output LC'!$B$8</f>
        <v>80.772204663501469</v>
      </c>
      <c r="K341" s="12">
        <f>'Output LC'!K341/1</f>
        <v>82.399999999999991</v>
      </c>
      <c r="L341" s="12">
        <f>'Output LC'!L341/1</f>
        <v>71.400000000000006</v>
      </c>
      <c r="M341" s="12">
        <f>'Output LC'!M341/1</f>
        <v>72.7</v>
      </c>
      <c r="N341" s="12">
        <f>'Output LC'!N341/1</f>
        <v>99.699999999999989</v>
      </c>
      <c r="O341" s="12">
        <f>'Output LC'!O341/1</f>
        <v>121.89999999999999</v>
      </c>
      <c r="P341" s="12">
        <f>'Output LC'!P341/1</f>
        <v>140.80000000000001</v>
      </c>
      <c r="Q341" s="12">
        <f>'Output LC'!Q341/1</f>
        <v>149.19999999999999</v>
      </c>
      <c r="R341" s="12">
        <f>'Output LC'!R341/1</f>
        <v>166.7</v>
      </c>
    </row>
    <row r="342" spans="1:37"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</row>
    <row r="343" spans="1:37">
      <c r="A343" s="33" t="s">
        <v>115</v>
      </c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</row>
    <row r="344" spans="1:37">
      <c r="A344" t="s">
        <v>174</v>
      </c>
      <c r="C344" s="12">
        <f>'Output LC'!C344/'Output LC'!$B$8</f>
        <v>0</v>
      </c>
      <c r="D344" s="12">
        <f>'Output LC'!D344/'Output LC'!$B$8</f>
        <v>0</v>
      </c>
      <c r="E344" s="12">
        <f>'Output LC'!E344/'Output LC'!$B$8</f>
        <v>0</v>
      </c>
      <c r="F344" s="12">
        <f>'Output LC'!F344/'Output LC'!$B$8</f>
        <v>0</v>
      </c>
      <c r="G344" s="12">
        <f>'Output LC'!G344/'Output LC'!$B$8</f>
        <v>0</v>
      </c>
      <c r="H344" s="12">
        <f>'Output LC'!H344/'Output LC'!$B$8</f>
        <v>0</v>
      </c>
      <c r="I344" s="12">
        <f>'Output LC'!I344/'Output LC'!$B$8</f>
        <v>0</v>
      </c>
      <c r="J344" s="12">
        <f>'Output LC'!J344/'Output LC'!$B$8</f>
        <v>0</v>
      </c>
      <c r="K344" s="12">
        <f>'Output LC'!K344/1</f>
        <v>0</v>
      </c>
      <c r="L344" s="12">
        <f>'Output LC'!L344/1</f>
        <v>0</v>
      </c>
      <c r="M344" s="12">
        <f>'Output LC'!M344/1</f>
        <v>0</v>
      </c>
      <c r="N344" s="12">
        <f>'Output LC'!N344/1</f>
        <v>0</v>
      </c>
      <c r="O344" s="12">
        <f>'Output LC'!O344/1</f>
        <v>0</v>
      </c>
      <c r="P344" s="12">
        <f>'Output LC'!P344/1</f>
        <v>0</v>
      </c>
      <c r="Q344" s="12">
        <f>'Output LC'!Q344/1</f>
        <v>0</v>
      </c>
      <c r="R344" s="12">
        <f>'Output LC'!R344/1</f>
        <v>0</v>
      </c>
    </row>
    <row r="345" spans="1:37">
      <c r="A345" t="s">
        <v>175</v>
      </c>
      <c r="C345" s="12">
        <f>'Output LC'!C345/'Output LC'!$B$8</f>
        <v>0</v>
      </c>
      <c r="D345" s="12">
        <f>'Output LC'!D345/'Output LC'!$B$8</f>
        <v>0</v>
      </c>
      <c r="E345" s="12">
        <f>'Output LC'!E345/'Output LC'!$B$8</f>
        <v>0</v>
      </c>
      <c r="F345" s="12">
        <f>'Output LC'!F345/'Output LC'!$B$8</f>
        <v>0</v>
      </c>
      <c r="G345" s="12">
        <f>'Output LC'!G345/'Output LC'!$B$8</f>
        <v>0</v>
      </c>
      <c r="H345" s="12">
        <f>'Output LC'!H345/'Output LC'!$B$8</f>
        <v>0</v>
      </c>
      <c r="I345" s="12">
        <f>'Output LC'!I345/'Output LC'!$B$8</f>
        <v>0</v>
      </c>
      <c r="J345" s="12">
        <f>'Output LC'!J345/'Output LC'!$B$8</f>
        <v>0</v>
      </c>
      <c r="K345" s="12">
        <f>'Output LC'!K345/1</f>
        <v>0</v>
      </c>
      <c r="L345" s="12">
        <f>'Output LC'!L345/1</f>
        <v>0</v>
      </c>
      <c r="M345" s="12">
        <f>'Output LC'!M345/1</f>
        <v>0</v>
      </c>
      <c r="N345" s="12">
        <f>'Output LC'!N345/1</f>
        <v>0</v>
      </c>
      <c r="O345" s="12">
        <f>'Output LC'!O345/1</f>
        <v>0</v>
      </c>
      <c r="P345" s="12">
        <f>'Output LC'!P345/1</f>
        <v>0</v>
      </c>
      <c r="Q345" s="12">
        <f>'Output LC'!Q345/1</f>
        <v>0</v>
      </c>
      <c r="R345" s="12">
        <f>'Output LC'!R345/1</f>
        <v>0</v>
      </c>
    </row>
    <row r="346" spans="1:37">
      <c r="A346" s="28" t="s">
        <v>176</v>
      </c>
      <c r="C346" s="12">
        <f>'Output LC'!C346/'Output LC'!$B$8</f>
        <v>56.240735903410098</v>
      </c>
      <c r="D346" s="12">
        <f>'Output LC'!D346/'Output LC'!$B$8</f>
        <v>56.045421661689637</v>
      </c>
      <c r="E346" s="12">
        <f>'Output LC'!E346/'Output LC'!$B$8</f>
        <v>64.678311145734511</v>
      </c>
      <c r="F346" s="12">
        <f>'Output LC'!F346/'Output LC'!$B$8</f>
        <v>82.315187173093193</v>
      </c>
      <c r="G346" s="12">
        <f>'Output LC'!G346/'Output LC'!$B$8</f>
        <v>61.836488928701634</v>
      </c>
      <c r="H346" s="12">
        <f>'Output LC'!H346/'Output LC'!$B$8</f>
        <v>58.252472593130967</v>
      </c>
      <c r="I346" s="12">
        <f>'Output LC'!I346/'Output LC'!$B$8</f>
        <v>64.170494117261285</v>
      </c>
      <c r="J346" s="12">
        <f>'Output LC'!J346/'Output LC'!$B$8</f>
        <v>80.772204663501469</v>
      </c>
      <c r="K346" s="12">
        <f>'Output LC'!K346/1</f>
        <v>82.399999999999991</v>
      </c>
      <c r="L346" s="12">
        <f>'Output LC'!L346/1</f>
        <v>71.400000000000006</v>
      </c>
      <c r="M346" s="12">
        <f>'Output LC'!M346/1</f>
        <v>72.7</v>
      </c>
      <c r="N346" s="12">
        <f>'Output LC'!N346/1</f>
        <v>99.699999999999989</v>
      </c>
      <c r="O346" s="12">
        <f>'Output LC'!O346/1</f>
        <v>121.89999999999999</v>
      </c>
      <c r="P346" s="12">
        <f>'Output LC'!P346/1</f>
        <v>140.80000000000001</v>
      </c>
      <c r="Q346" s="12">
        <f>'Output LC'!Q346/1</f>
        <v>149.19999999999999</v>
      </c>
      <c r="R346" s="12">
        <f>'Output LC'!R346/1</f>
        <v>166.7</v>
      </c>
    </row>
    <row r="347" spans="1:37"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</row>
    <row r="348" spans="1:37"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</row>
    <row r="349" spans="1:37">
      <c r="A349" s="33" t="s">
        <v>134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</row>
    <row r="350" spans="1:37">
      <c r="A350" t="s">
        <v>177</v>
      </c>
      <c r="C350" s="12">
        <f>'Output LC'!C350/'Output LC'!$B$8</f>
        <v>0</v>
      </c>
      <c r="D350" s="12">
        <f>'Output LC'!D350/'Output LC'!$B$8</f>
        <v>0</v>
      </c>
      <c r="E350" s="12">
        <f>'Output LC'!E350/'Output LC'!$B$8</f>
        <v>0</v>
      </c>
      <c r="F350" s="12">
        <f>'Output LC'!F350/'Output LC'!$B$8</f>
        <v>0</v>
      </c>
      <c r="G350" s="12">
        <f>'Output LC'!G350/'Output LC'!$B$8</f>
        <v>0</v>
      </c>
      <c r="H350" s="12">
        <f>'Output LC'!H350/'Output LC'!$B$8</f>
        <v>0</v>
      </c>
      <c r="I350" s="12">
        <f>'Output LC'!I350/'Output LC'!$B$8</f>
        <v>0</v>
      </c>
      <c r="J350" s="12">
        <f>'Output LC'!J350/'Output LC'!$B$8</f>
        <v>0</v>
      </c>
      <c r="K350" s="12">
        <f>'Output LC'!K350/1</f>
        <v>0</v>
      </c>
      <c r="L350" s="12">
        <f>'Output LC'!L350/1</f>
        <v>0</v>
      </c>
      <c r="M350" s="12">
        <f>'Output LC'!M350/1</f>
        <v>0</v>
      </c>
      <c r="N350" s="12">
        <f>'Output LC'!N350/1</f>
        <v>0</v>
      </c>
      <c r="O350" s="12">
        <f>'Output LC'!O350/1</f>
        <v>0</v>
      </c>
      <c r="P350" s="12">
        <f>'Output LC'!P350/1</f>
        <v>0</v>
      </c>
      <c r="Q350" s="12">
        <f>'Output LC'!Q350/1</f>
        <v>0</v>
      </c>
      <c r="R350" s="12">
        <f>'Output LC'!R350/1</f>
        <v>0</v>
      </c>
    </row>
    <row r="351" spans="1:37">
      <c r="A351" t="s">
        <v>178</v>
      </c>
      <c r="C351" s="12">
        <f>'Output LC'!C351/'Output LC'!$B$8</f>
        <v>0</v>
      </c>
      <c r="D351" s="12">
        <f>'Output LC'!D351/'Output LC'!$B$8</f>
        <v>0</v>
      </c>
      <c r="E351" s="12">
        <f>'Output LC'!E351/'Output LC'!$B$8</f>
        <v>0</v>
      </c>
      <c r="F351" s="12">
        <f>'Output LC'!F351/'Output LC'!$B$8</f>
        <v>0</v>
      </c>
      <c r="G351" s="12">
        <f>'Output LC'!G351/'Output LC'!$B$8</f>
        <v>0</v>
      </c>
      <c r="H351" s="12">
        <f>'Output LC'!H351/'Output LC'!$B$8</f>
        <v>0</v>
      </c>
      <c r="I351" s="12">
        <f>'Output LC'!I351/'Output LC'!$B$8</f>
        <v>0</v>
      </c>
      <c r="J351" s="12">
        <f>'Output LC'!J351/'Output LC'!$B$8</f>
        <v>0</v>
      </c>
      <c r="K351" s="12">
        <f>'Output LC'!K351/1</f>
        <v>0</v>
      </c>
      <c r="L351" s="12">
        <f>'Output LC'!L351/1</f>
        <v>0</v>
      </c>
      <c r="M351" s="12">
        <f>'Output LC'!M351/1</f>
        <v>0</v>
      </c>
      <c r="N351" s="12">
        <f>'Output LC'!N351/1</f>
        <v>0</v>
      </c>
      <c r="O351" s="12">
        <f>'Output LC'!O351/1</f>
        <v>0</v>
      </c>
      <c r="P351" s="12">
        <f>'Output LC'!P351/1</f>
        <v>0</v>
      </c>
      <c r="Q351" s="12">
        <f>'Output LC'!Q351/1</f>
        <v>0</v>
      </c>
      <c r="R351" s="12">
        <f>'Output LC'!R351/1</f>
        <v>0</v>
      </c>
    </row>
    <row r="352" spans="1:37">
      <c r="A352" t="s">
        <v>179</v>
      </c>
      <c r="C352" s="12">
        <f>'Output LC'!C352/'Output LC'!$B$8</f>
        <v>0</v>
      </c>
      <c r="D352" s="12">
        <f>'Output LC'!D352/'Output LC'!$B$8</f>
        <v>0</v>
      </c>
      <c r="E352" s="12">
        <f>'Output LC'!E352/'Output LC'!$B$8</f>
        <v>0</v>
      </c>
      <c r="F352" s="12">
        <f>'Output LC'!F352/'Output LC'!$B$8</f>
        <v>0</v>
      </c>
      <c r="G352" s="12">
        <f>'Output LC'!G352/'Output LC'!$B$8</f>
        <v>0</v>
      </c>
      <c r="H352" s="12">
        <f>'Output LC'!H352/'Output LC'!$B$8</f>
        <v>0</v>
      </c>
      <c r="I352" s="12">
        <f>'Output LC'!I352/'Output LC'!$B$8</f>
        <v>0</v>
      </c>
      <c r="J352" s="12">
        <f>'Output LC'!J352/'Output LC'!$B$8</f>
        <v>0</v>
      </c>
      <c r="K352" s="12">
        <f>'Output LC'!K352/1</f>
        <v>0</v>
      </c>
      <c r="L352" s="12">
        <f>'Output LC'!L352/1</f>
        <v>0</v>
      </c>
      <c r="M352" s="12">
        <f>'Output LC'!M352/1</f>
        <v>0</v>
      </c>
      <c r="N352" s="12">
        <f>'Output LC'!N352/1</f>
        <v>0</v>
      </c>
      <c r="O352" s="12">
        <f>'Output LC'!O352/1</f>
        <v>0</v>
      </c>
      <c r="P352" s="12">
        <f>'Output LC'!P352/1</f>
        <v>0</v>
      </c>
      <c r="Q352" s="12">
        <f>'Output LC'!Q352/1</f>
        <v>0</v>
      </c>
      <c r="R352" s="12">
        <f>'Output LC'!R352/1</f>
        <v>0</v>
      </c>
    </row>
    <row r="353" spans="1:18">
      <c r="A353" s="28" t="s">
        <v>180</v>
      </c>
      <c r="C353" s="12">
        <f>'Output LC'!C353/'Output LC'!$B$8</f>
        <v>0</v>
      </c>
      <c r="D353" s="12">
        <f>'Output LC'!D353/'Output LC'!$B$8</f>
        <v>0</v>
      </c>
      <c r="E353" s="12">
        <f>'Output LC'!E353/'Output LC'!$B$8</f>
        <v>0</v>
      </c>
      <c r="F353" s="12">
        <f>'Output LC'!F353/'Output LC'!$B$8</f>
        <v>0</v>
      </c>
      <c r="G353" s="12">
        <f>'Output LC'!G353/'Output LC'!$B$8</f>
        <v>0</v>
      </c>
      <c r="H353" s="12">
        <f>'Output LC'!H353/'Output LC'!$B$8</f>
        <v>0</v>
      </c>
      <c r="I353" s="12">
        <f>'Output LC'!I353/'Output LC'!$B$8</f>
        <v>0</v>
      </c>
      <c r="J353" s="12">
        <f>'Output LC'!J353/'Output LC'!$B$8</f>
        <v>0</v>
      </c>
      <c r="K353" s="12">
        <f>'Output LC'!K353/1</f>
        <v>0</v>
      </c>
      <c r="L353" s="12">
        <f>'Output LC'!L353/1</f>
        <v>0</v>
      </c>
      <c r="M353" s="12">
        <f>'Output LC'!M353/1</f>
        <v>0</v>
      </c>
      <c r="N353" s="12">
        <f>'Output LC'!N353/1</f>
        <v>0</v>
      </c>
      <c r="O353" s="12">
        <f>'Output LC'!O353/1</f>
        <v>0</v>
      </c>
      <c r="P353" s="12">
        <f>'Output LC'!P353/1</f>
        <v>0</v>
      </c>
      <c r="Q353" s="12">
        <f>'Output LC'!Q353/1</f>
        <v>0</v>
      </c>
      <c r="R353" s="12">
        <f>'Output LC'!R353/1</f>
        <v>0</v>
      </c>
    </row>
    <row r="354" spans="1:18"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</row>
    <row r="355" spans="1:18">
      <c r="A355" t="s">
        <v>139</v>
      </c>
      <c r="C355" s="12">
        <f>'Output LC'!C355/'Output LC'!$B$8</f>
        <v>0</v>
      </c>
      <c r="D355" s="12">
        <f>'Output LC'!D355/'Output LC'!$B$8</f>
        <v>0</v>
      </c>
      <c r="E355" s="12">
        <f>'Output LC'!E355/'Output LC'!$B$8</f>
        <v>0</v>
      </c>
      <c r="F355" s="12">
        <f>'Output LC'!F355/'Output LC'!$B$8</f>
        <v>0</v>
      </c>
      <c r="G355" s="12">
        <f>'Output LC'!G355/'Output LC'!$B$8</f>
        <v>0</v>
      </c>
      <c r="H355" s="12">
        <f>'Output LC'!H355/'Output LC'!$B$8</f>
        <v>0</v>
      </c>
      <c r="I355" s="12">
        <f>'Output LC'!I355/'Output LC'!$B$8</f>
        <v>0</v>
      </c>
      <c r="J355" s="12">
        <f>'Output LC'!J355/'Output LC'!$B$8</f>
        <v>0</v>
      </c>
      <c r="K355" s="12">
        <f>'Output LC'!K355/1</f>
        <v>0</v>
      </c>
      <c r="L355" s="12">
        <f>'Output LC'!L355/1</f>
        <v>0</v>
      </c>
      <c r="M355" s="12">
        <f>'Output LC'!M355/1</f>
        <v>0</v>
      </c>
      <c r="N355" s="12">
        <f>'Output LC'!N355/1</f>
        <v>0</v>
      </c>
      <c r="O355" s="12">
        <f>'Output LC'!O355/1</f>
        <v>0</v>
      </c>
      <c r="P355" s="12">
        <f>'Output LC'!P355/1</f>
        <v>0</v>
      </c>
      <c r="Q355" s="12">
        <f>'Output LC'!Q355/1</f>
        <v>0</v>
      </c>
      <c r="R355" s="12">
        <f>'Output LC'!R355/1</f>
        <v>0</v>
      </c>
    </row>
    <row r="356" spans="1:18">
      <c r="A356" t="s">
        <v>140</v>
      </c>
      <c r="C356" s="12">
        <f>'Output LC'!C356/'Output LC'!$B$8</f>
        <v>0</v>
      </c>
      <c r="D356" s="12">
        <f>'Output LC'!D356/'Output LC'!$B$8</f>
        <v>0</v>
      </c>
      <c r="E356" s="12">
        <f>'Output LC'!E356/'Output LC'!$B$8</f>
        <v>0</v>
      </c>
      <c r="F356" s="12">
        <f>'Output LC'!F356/'Output LC'!$B$8</f>
        <v>0</v>
      </c>
      <c r="G356" s="12">
        <f>'Output LC'!G356/'Output LC'!$B$8</f>
        <v>0</v>
      </c>
      <c r="H356" s="12">
        <f>'Output LC'!H356/'Output LC'!$B$8</f>
        <v>0</v>
      </c>
      <c r="I356" s="12">
        <f>'Output LC'!I356/'Output LC'!$B$8</f>
        <v>0</v>
      </c>
      <c r="J356" s="12">
        <f>'Output LC'!J356/'Output LC'!$B$8</f>
        <v>0</v>
      </c>
      <c r="K356" s="12">
        <f>'Output LC'!K356/1</f>
        <v>0</v>
      </c>
      <c r="L356" s="12">
        <f>'Output LC'!L356/1</f>
        <v>0</v>
      </c>
      <c r="M356" s="12">
        <f>'Output LC'!M356/1</f>
        <v>0</v>
      </c>
      <c r="N356" s="12">
        <f>'Output LC'!N356/1</f>
        <v>0</v>
      </c>
      <c r="O356" s="12">
        <f>'Output LC'!O356/1</f>
        <v>0</v>
      </c>
      <c r="P356" s="12">
        <f>'Output LC'!P356/1</f>
        <v>0</v>
      </c>
      <c r="Q356" s="12">
        <f>'Output LC'!Q356/1</f>
        <v>0</v>
      </c>
      <c r="R356" s="12">
        <f>'Output LC'!R356/1</f>
        <v>0</v>
      </c>
    </row>
    <row r="357" spans="1:18">
      <c r="A357" t="s">
        <v>141</v>
      </c>
      <c r="C357" s="12">
        <f>'Output LC'!C357/'Output LC'!$B$8</f>
        <v>0</v>
      </c>
      <c r="D357" s="12">
        <f>'Output LC'!D357/'Output LC'!$B$8</f>
        <v>0</v>
      </c>
      <c r="E357" s="12">
        <f>'Output LC'!E357/'Output LC'!$B$8</f>
        <v>0</v>
      </c>
      <c r="F357" s="12">
        <f>'Output LC'!F357/'Output LC'!$B$8</f>
        <v>0</v>
      </c>
      <c r="G357" s="12">
        <f>'Output LC'!G357/'Output LC'!$B$8</f>
        <v>0</v>
      </c>
      <c r="H357" s="12">
        <f>'Output LC'!H357/'Output LC'!$B$8</f>
        <v>0</v>
      </c>
      <c r="I357" s="12">
        <f>'Output LC'!I357/'Output LC'!$B$8</f>
        <v>0</v>
      </c>
      <c r="J357" s="12">
        <f>'Output LC'!J357/'Output LC'!$B$8</f>
        <v>0</v>
      </c>
      <c r="K357" s="12">
        <f>'Output LC'!K357/1</f>
        <v>0</v>
      </c>
      <c r="L357" s="12">
        <f>'Output LC'!L357/1</f>
        <v>0</v>
      </c>
      <c r="M357" s="12">
        <f>'Output LC'!M357/1</f>
        <v>0</v>
      </c>
      <c r="N357" s="12">
        <f>'Output LC'!N357/1</f>
        <v>0</v>
      </c>
      <c r="O357" s="12">
        <f>'Output LC'!O357/1</f>
        <v>0</v>
      </c>
      <c r="P357" s="12">
        <f>'Output LC'!P357/1</f>
        <v>0</v>
      </c>
      <c r="Q357" s="12">
        <f>'Output LC'!Q357/1</f>
        <v>0</v>
      </c>
      <c r="R357" s="12">
        <f>'Output LC'!R357/1</f>
        <v>0</v>
      </c>
    </row>
    <row r="358" spans="1:18">
      <c r="A358" t="s">
        <v>142</v>
      </c>
      <c r="C358" s="12">
        <f>'Output LC'!C358/'Output LC'!$B$8</f>
        <v>0</v>
      </c>
      <c r="D358" s="12">
        <f>'Output LC'!D358/'Output LC'!$B$8</f>
        <v>0</v>
      </c>
      <c r="E358" s="12">
        <f>'Output LC'!E358/'Output LC'!$B$8</f>
        <v>0</v>
      </c>
      <c r="F358" s="12">
        <f>'Output LC'!F358/'Output LC'!$B$8</f>
        <v>0</v>
      </c>
      <c r="G358" s="12">
        <f>'Output LC'!G358/'Output LC'!$B$8</f>
        <v>0</v>
      </c>
      <c r="H358" s="12">
        <f>'Output LC'!H358/'Output LC'!$B$8</f>
        <v>0</v>
      </c>
      <c r="I358" s="12">
        <f>'Output LC'!I358/'Output LC'!$B$8</f>
        <v>0</v>
      </c>
      <c r="J358" s="12">
        <f>'Output LC'!J358/'Output LC'!$B$8</f>
        <v>0</v>
      </c>
      <c r="K358" s="12">
        <f>'Output LC'!K358/1</f>
        <v>0</v>
      </c>
      <c r="L358" s="12">
        <f>'Output LC'!L358/1</f>
        <v>0</v>
      </c>
      <c r="M358" s="12">
        <f>'Output LC'!M358/1</f>
        <v>0</v>
      </c>
      <c r="N358" s="12">
        <f>'Output LC'!N358/1</f>
        <v>0</v>
      </c>
      <c r="O358" s="12">
        <f>'Output LC'!O358/1</f>
        <v>0</v>
      </c>
      <c r="P358" s="12">
        <f>'Output LC'!P358/1</f>
        <v>0</v>
      </c>
      <c r="Q358" s="12">
        <f>'Output LC'!Q358/1</f>
        <v>0</v>
      </c>
      <c r="R358" s="12">
        <f>'Output LC'!R358/1</f>
        <v>0</v>
      </c>
    </row>
    <row r="359" spans="1:18">
      <c r="A359" t="s">
        <v>143</v>
      </c>
      <c r="C359" s="12">
        <f>'Output LC'!C359/'Output LC'!$B$8</f>
        <v>0</v>
      </c>
      <c r="D359" s="12">
        <f>'Output LC'!D359/'Output LC'!$B$8</f>
        <v>0</v>
      </c>
      <c r="E359" s="12">
        <f>'Output LC'!E359/'Output LC'!$B$8</f>
        <v>0</v>
      </c>
      <c r="F359" s="12">
        <f>'Output LC'!F359/'Output LC'!$B$8</f>
        <v>0</v>
      </c>
      <c r="G359" s="12">
        <f>'Output LC'!G359/'Output LC'!$B$8</f>
        <v>0</v>
      </c>
      <c r="H359" s="12">
        <f>'Output LC'!H359/'Output LC'!$B$8</f>
        <v>0</v>
      </c>
      <c r="I359" s="12">
        <f>'Output LC'!I359/'Output LC'!$B$8</f>
        <v>0</v>
      </c>
      <c r="J359" s="12">
        <f>'Output LC'!J359/'Output LC'!$B$8</f>
        <v>0</v>
      </c>
      <c r="K359" s="12">
        <f>'Output LC'!K359/1</f>
        <v>0</v>
      </c>
      <c r="L359" s="12">
        <f>'Output LC'!L359/1</f>
        <v>0</v>
      </c>
      <c r="M359" s="12">
        <f>'Output LC'!M359/1</f>
        <v>0</v>
      </c>
      <c r="N359" s="12">
        <f>'Output LC'!N359/1</f>
        <v>0</v>
      </c>
      <c r="O359" s="12">
        <f>'Output LC'!O359/1</f>
        <v>0</v>
      </c>
      <c r="P359" s="12">
        <f>'Output LC'!P359/1</f>
        <v>0</v>
      </c>
      <c r="Q359" s="12">
        <f>'Output LC'!Q359/1</f>
        <v>0</v>
      </c>
      <c r="R359" s="12">
        <f>'Output LC'!R359/1</f>
        <v>0</v>
      </c>
    </row>
    <row r="360" spans="1:18">
      <c r="A360" t="s">
        <v>144</v>
      </c>
      <c r="C360" s="12">
        <f>'Output LC'!C360/'Output LC'!$B$8</f>
        <v>0</v>
      </c>
      <c r="D360" s="12">
        <f>'Output LC'!D360/'Output LC'!$B$8</f>
        <v>0</v>
      </c>
      <c r="E360" s="12">
        <f>'Output LC'!E360/'Output LC'!$B$8</f>
        <v>0</v>
      </c>
      <c r="F360" s="12">
        <f>'Output LC'!F360/'Output LC'!$B$8</f>
        <v>0</v>
      </c>
      <c r="G360" s="12">
        <f>'Output LC'!G360/'Output LC'!$B$8</f>
        <v>0</v>
      </c>
      <c r="H360" s="12">
        <f>'Output LC'!H360/'Output LC'!$B$8</f>
        <v>0</v>
      </c>
      <c r="I360" s="12">
        <f>'Output LC'!I360/'Output LC'!$B$8</f>
        <v>0</v>
      </c>
      <c r="J360" s="12">
        <f>'Output LC'!J360/'Output LC'!$B$8</f>
        <v>0</v>
      </c>
      <c r="K360" s="12">
        <f>'Output LC'!K360/1</f>
        <v>0</v>
      </c>
      <c r="L360" s="12">
        <f>'Output LC'!L360/1</f>
        <v>0</v>
      </c>
      <c r="M360" s="12">
        <f>'Output LC'!M360/1</f>
        <v>0</v>
      </c>
      <c r="N360" s="12">
        <f>'Output LC'!N360/1</f>
        <v>0</v>
      </c>
      <c r="O360" s="12">
        <f>'Output LC'!O360/1</f>
        <v>0</v>
      </c>
      <c r="P360" s="12">
        <f>'Output LC'!P360/1</f>
        <v>0</v>
      </c>
      <c r="Q360" s="12">
        <f>'Output LC'!Q360/1</f>
        <v>0</v>
      </c>
      <c r="R360" s="12">
        <f>'Output LC'!R360/1</f>
        <v>0</v>
      </c>
    </row>
    <row r="361" spans="1:18"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</row>
    <row r="362" spans="1:18">
      <c r="A362" t="s">
        <v>145</v>
      </c>
      <c r="C362" s="12">
        <f>'Output LC'!C362/'Output LC'!$B$8</f>
        <v>0</v>
      </c>
      <c r="D362" s="12">
        <f>'Output LC'!D362/'Output LC'!$B$8</f>
        <v>0</v>
      </c>
      <c r="E362" s="12">
        <f>'Output LC'!E362/'Output LC'!$B$8</f>
        <v>0</v>
      </c>
      <c r="F362" s="12">
        <f>'Output LC'!F362/'Output LC'!$B$8</f>
        <v>0</v>
      </c>
      <c r="G362" s="12">
        <f>'Output LC'!G362/'Output LC'!$B$8</f>
        <v>0</v>
      </c>
      <c r="H362" s="12">
        <f>'Output LC'!H362/'Output LC'!$B$8</f>
        <v>0</v>
      </c>
      <c r="I362" s="12">
        <f>'Output LC'!I362/'Output LC'!$B$8</f>
        <v>0</v>
      </c>
      <c r="J362" s="12">
        <f>'Output LC'!J362/'Output LC'!$B$8</f>
        <v>0</v>
      </c>
      <c r="K362" s="12">
        <f>'Output LC'!K362/1</f>
        <v>0</v>
      </c>
      <c r="L362" s="12">
        <f>'Output LC'!L362/1</f>
        <v>0</v>
      </c>
      <c r="M362" s="12">
        <f>'Output LC'!M362/1</f>
        <v>0</v>
      </c>
      <c r="N362" s="12">
        <f>'Output LC'!N362/1</f>
        <v>0</v>
      </c>
      <c r="O362" s="12">
        <f>'Output LC'!O362/1</f>
        <v>0</v>
      </c>
      <c r="P362" s="12">
        <f>'Output LC'!P362/1</f>
        <v>0</v>
      </c>
      <c r="Q362" s="12">
        <f>'Output LC'!Q362/1</f>
        <v>0</v>
      </c>
      <c r="R362" s="12">
        <f>'Output LC'!R362/1</f>
        <v>0</v>
      </c>
    </row>
    <row r="363" spans="1:18">
      <c r="A363" t="s">
        <v>146</v>
      </c>
      <c r="C363" s="12">
        <f>'Output LC'!C363/'Output LC'!$B$8</f>
        <v>0</v>
      </c>
      <c r="D363" s="12">
        <f>'Output LC'!D363/'Output LC'!$B$8</f>
        <v>0</v>
      </c>
      <c r="E363" s="12">
        <f>'Output LC'!E363/'Output LC'!$B$8</f>
        <v>0</v>
      </c>
      <c r="F363" s="12">
        <f>'Output LC'!F363/'Output LC'!$B$8</f>
        <v>0</v>
      </c>
      <c r="G363" s="12">
        <f>'Output LC'!G363/'Output LC'!$B$8</f>
        <v>0</v>
      </c>
      <c r="H363" s="12">
        <f>'Output LC'!H363/'Output LC'!$B$8</f>
        <v>0</v>
      </c>
      <c r="I363" s="12">
        <f>'Output LC'!I363/'Output LC'!$B$8</f>
        <v>0</v>
      </c>
      <c r="J363" s="12">
        <f>'Output LC'!J363/'Output LC'!$B$8</f>
        <v>0</v>
      </c>
      <c r="K363" s="12">
        <f>'Output LC'!K363/1</f>
        <v>0</v>
      </c>
      <c r="L363" s="12">
        <f>'Output LC'!L363/1</f>
        <v>0</v>
      </c>
      <c r="M363" s="12">
        <f>'Output LC'!M363/1</f>
        <v>0</v>
      </c>
      <c r="N363" s="12">
        <f>'Output LC'!N363/1</f>
        <v>0</v>
      </c>
      <c r="O363" s="12">
        <f>'Output LC'!O363/1</f>
        <v>0</v>
      </c>
      <c r="P363" s="12">
        <f>'Output LC'!P363/1</f>
        <v>0</v>
      </c>
      <c r="Q363" s="12">
        <f>'Output LC'!Q363/1</f>
        <v>0</v>
      </c>
      <c r="R363" s="12">
        <f>'Output LC'!R363/1</f>
        <v>0</v>
      </c>
    </row>
    <row r="364" spans="1:18">
      <c r="A364" t="s">
        <v>147</v>
      </c>
      <c r="C364" s="12">
        <f>'Output LC'!C364/'Output LC'!$B$8</f>
        <v>0</v>
      </c>
      <c r="D364" s="12">
        <f>'Output LC'!D364/'Output LC'!$B$8</f>
        <v>0</v>
      </c>
      <c r="E364" s="12">
        <f>'Output LC'!E364/'Output LC'!$B$8</f>
        <v>0</v>
      </c>
      <c r="F364" s="12">
        <f>'Output LC'!F364/'Output LC'!$B$8</f>
        <v>0</v>
      </c>
      <c r="G364" s="12">
        <f>'Output LC'!G364/'Output LC'!$B$8</f>
        <v>0</v>
      </c>
      <c r="H364" s="12">
        <f>'Output LC'!H364/'Output LC'!$B$8</f>
        <v>0</v>
      </c>
      <c r="I364" s="12">
        <f>'Output LC'!I364/'Output LC'!$B$8</f>
        <v>0</v>
      </c>
      <c r="J364" s="12">
        <f>'Output LC'!J364/'Output LC'!$B$8</f>
        <v>0</v>
      </c>
      <c r="K364" s="12">
        <f>'Output LC'!K364/1</f>
        <v>0</v>
      </c>
      <c r="L364" s="12">
        <f>'Output LC'!L364/1</f>
        <v>0</v>
      </c>
      <c r="M364" s="12">
        <f>'Output LC'!M364/1</f>
        <v>0</v>
      </c>
      <c r="N364" s="12">
        <f>'Output LC'!N364/1</f>
        <v>0</v>
      </c>
      <c r="O364" s="12">
        <f>'Output LC'!O364/1</f>
        <v>0</v>
      </c>
      <c r="P364" s="12">
        <f>'Output LC'!P364/1</f>
        <v>0</v>
      </c>
      <c r="Q364" s="12">
        <f>'Output LC'!Q364/1</f>
        <v>0</v>
      </c>
      <c r="R364" s="12">
        <f>'Output LC'!R364/1</f>
        <v>0</v>
      </c>
    </row>
    <row r="365" spans="1:18"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</row>
    <row r="366" spans="1:18"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</row>
    <row r="367" spans="1:18"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</row>
    <row r="368" spans="1:18"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</row>
    <row r="369" spans="1:18">
      <c r="A369" s="33" t="s">
        <v>152</v>
      </c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</row>
    <row r="370" spans="1:18">
      <c r="A370" t="s">
        <v>153</v>
      </c>
      <c r="C370" s="12">
        <f>'Output LC'!C370/'Output LC'!$B$8</f>
        <v>0</v>
      </c>
      <c r="D370" s="12">
        <f>'Output LC'!D370/'Output LC'!$B$8</f>
        <v>0</v>
      </c>
      <c r="E370" s="12">
        <f>'Output LC'!E370/'Output LC'!$B$8</f>
        <v>0</v>
      </c>
      <c r="F370" s="12">
        <f>'Output LC'!F370/'Output LC'!$B$8</f>
        <v>0</v>
      </c>
      <c r="G370" s="12">
        <f>'Output LC'!G370/'Output LC'!$B$8</f>
        <v>0</v>
      </c>
      <c r="H370" s="12">
        <f>'Output LC'!H370/'Output LC'!$B$8</f>
        <v>0</v>
      </c>
      <c r="I370" s="12">
        <f>'Output LC'!I370/'Output LC'!$B$8</f>
        <v>0</v>
      </c>
      <c r="J370" s="12">
        <f>'Output LC'!J370/'Output LC'!$B$8</f>
        <v>0</v>
      </c>
      <c r="K370" s="12">
        <f>'Output LC'!K370/1</f>
        <v>0</v>
      </c>
      <c r="L370" s="12">
        <f>'Output LC'!L370/1</f>
        <v>0</v>
      </c>
      <c r="M370" s="12">
        <f>'Output LC'!M370/1</f>
        <v>0</v>
      </c>
      <c r="N370" s="12">
        <f>'Output LC'!N370/1</f>
        <v>0</v>
      </c>
      <c r="O370" s="12">
        <f>'Output LC'!O370/1</f>
        <v>0</v>
      </c>
      <c r="P370" s="12">
        <f>'Output LC'!P370/1</f>
        <v>0</v>
      </c>
      <c r="Q370" s="12">
        <f>'Output LC'!Q370/1</f>
        <v>0</v>
      </c>
      <c r="R370" s="12">
        <f>'Output LC'!R370/1</f>
        <v>0</v>
      </c>
    </row>
    <row r="371" spans="1:18">
      <c r="A371" t="s">
        <v>154</v>
      </c>
      <c r="C371" s="12">
        <f>'Output LC'!C371/'Output LC'!$B$8</f>
        <v>0</v>
      </c>
      <c r="D371" s="12">
        <f>'Output LC'!D371/'Output LC'!$B$8</f>
        <v>0</v>
      </c>
      <c r="E371" s="12">
        <f>'Output LC'!E371/'Output LC'!$B$8</f>
        <v>0</v>
      </c>
      <c r="F371" s="12">
        <f>'Output LC'!F371/'Output LC'!$B$8</f>
        <v>0</v>
      </c>
      <c r="G371" s="12">
        <f>'Output LC'!G371/'Output LC'!$B$8</f>
        <v>0</v>
      </c>
      <c r="H371" s="12">
        <f>'Output LC'!H371/'Output LC'!$B$8</f>
        <v>0</v>
      </c>
      <c r="I371" s="12">
        <f>'Output LC'!I371/'Output LC'!$B$8</f>
        <v>0</v>
      </c>
      <c r="J371" s="12">
        <f>'Output LC'!J371/'Output LC'!$B$8</f>
        <v>0</v>
      </c>
      <c r="K371" s="12">
        <f>'Output LC'!K371/1</f>
        <v>0</v>
      </c>
      <c r="L371" s="12">
        <f>'Output LC'!L371/1</f>
        <v>0</v>
      </c>
      <c r="M371" s="12">
        <f>'Output LC'!M371/1</f>
        <v>0</v>
      </c>
      <c r="N371" s="12">
        <f>'Output LC'!N371/1</f>
        <v>0</v>
      </c>
      <c r="O371" s="12">
        <f>'Output LC'!O371/1</f>
        <v>0</v>
      </c>
      <c r="P371" s="12">
        <f>'Output LC'!P371/1</f>
        <v>0</v>
      </c>
      <c r="Q371" s="12">
        <f>'Output LC'!Q371/1</f>
        <v>0</v>
      </c>
      <c r="R371" s="12">
        <f>'Output LC'!R371/1</f>
        <v>0</v>
      </c>
    </row>
    <row r="372" spans="1:18">
      <c r="A372" t="s">
        <v>155</v>
      </c>
      <c r="C372" s="12">
        <f>'Output LC'!C372/'Output LC'!$B$8</f>
        <v>0</v>
      </c>
      <c r="D372" s="12">
        <f>'Output LC'!D372/'Output LC'!$B$8</f>
        <v>0</v>
      </c>
      <c r="E372" s="12">
        <f>'Output LC'!E372/'Output LC'!$B$8</f>
        <v>0</v>
      </c>
      <c r="F372" s="12">
        <f>'Output LC'!F372/'Output LC'!$B$8</f>
        <v>0</v>
      </c>
      <c r="G372" s="12">
        <f>'Output LC'!G372/'Output LC'!$B$8</f>
        <v>0</v>
      </c>
      <c r="H372" s="12">
        <f>'Output LC'!H372/'Output LC'!$B$8</f>
        <v>0</v>
      </c>
      <c r="I372" s="12">
        <f>'Output LC'!I372/'Output LC'!$B$8</f>
        <v>0</v>
      </c>
      <c r="J372" s="12">
        <f>'Output LC'!J372/'Output LC'!$B$8</f>
        <v>0</v>
      </c>
      <c r="K372" s="12">
        <f>'Output LC'!K372/1</f>
        <v>0</v>
      </c>
      <c r="L372" s="12">
        <f>'Output LC'!L372/1</f>
        <v>0</v>
      </c>
      <c r="M372" s="12">
        <f>'Output LC'!M372/1</f>
        <v>0</v>
      </c>
      <c r="N372" s="12">
        <f>'Output LC'!N372/1</f>
        <v>0</v>
      </c>
      <c r="O372" s="12">
        <f>'Output LC'!O372/1</f>
        <v>0</v>
      </c>
      <c r="P372" s="12">
        <f>'Output LC'!P372/1</f>
        <v>0</v>
      </c>
      <c r="Q372" s="12">
        <f>'Output LC'!Q372/1</f>
        <v>0</v>
      </c>
      <c r="R372" s="12">
        <f>'Output LC'!R372/1</f>
        <v>0</v>
      </c>
    </row>
    <row r="373" spans="1:18"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</row>
    <row r="374" spans="1:18"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</row>
    <row r="375" spans="1:18">
      <c r="A375" s="33" t="s">
        <v>156</v>
      </c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</row>
    <row r="376" spans="1:18">
      <c r="A376" t="s">
        <v>157</v>
      </c>
      <c r="C376" s="12">
        <f>'Output LC'!C376/'Output LC'!$B$8</f>
        <v>0</v>
      </c>
      <c r="D376" s="12">
        <f>'Output LC'!D376/'Output LC'!$B$8</f>
        <v>0</v>
      </c>
      <c r="E376" s="12">
        <f>'Output LC'!E376/'Output LC'!$B$8</f>
        <v>0</v>
      </c>
      <c r="F376" s="12">
        <f>'Output LC'!F376/'Output LC'!$B$8</f>
        <v>0</v>
      </c>
      <c r="G376" s="12">
        <f>'Output LC'!G376/'Output LC'!$B$8</f>
        <v>0</v>
      </c>
      <c r="H376" s="12">
        <f>'Output LC'!H376/'Output LC'!$B$8</f>
        <v>0</v>
      </c>
      <c r="I376" s="12">
        <f>'Output LC'!I376/'Output LC'!$B$8</f>
        <v>0</v>
      </c>
      <c r="J376" s="12">
        <f>'Output LC'!J376/'Output LC'!$B$8</f>
        <v>0</v>
      </c>
      <c r="K376" s="12">
        <f>'Output LC'!K376/1</f>
        <v>0</v>
      </c>
      <c r="L376" s="12">
        <f>'Output LC'!L376/1</f>
        <v>0</v>
      </c>
      <c r="M376" s="12">
        <f>'Output LC'!M376/1</f>
        <v>0</v>
      </c>
      <c r="N376" s="12">
        <f>'Output LC'!N376/1</f>
        <v>0</v>
      </c>
      <c r="O376" s="12">
        <f>'Output LC'!O376/1</f>
        <v>0</v>
      </c>
      <c r="P376" s="12">
        <f>'Output LC'!P376/1</f>
        <v>0</v>
      </c>
      <c r="Q376" s="12">
        <f>'Output LC'!Q376/1</f>
        <v>0</v>
      </c>
      <c r="R376" s="12">
        <f>'Output LC'!R376/1</f>
        <v>0</v>
      </c>
    </row>
    <row r="377" spans="1:18">
      <c r="A377" t="s">
        <v>158</v>
      </c>
      <c r="C377" s="12">
        <f>'Output LC'!C377/'Output LC'!$B$8</f>
        <v>0</v>
      </c>
      <c r="D377" s="12">
        <f>'Output LC'!D377/'Output LC'!$B$8</f>
        <v>0</v>
      </c>
      <c r="E377" s="12">
        <f>'Output LC'!E377/'Output LC'!$B$8</f>
        <v>0</v>
      </c>
      <c r="F377" s="12">
        <f>'Output LC'!F377/'Output LC'!$B$8</f>
        <v>0</v>
      </c>
      <c r="G377" s="12">
        <f>'Output LC'!G377/'Output LC'!$B$8</f>
        <v>0</v>
      </c>
      <c r="H377" s="12">
        <f>'Output LC'!H377/'Output LC'!$B$8</f>
        <v>0</v>
      </c>
      <c r="I377" s="12">
        <f>'Output LC'!I377/'Output LC'!$B$8</f>
        <v>0</v>
      </c>
      <c r="J377" s="12">
        <f>'Output LC'!J377/'Output LC'!$B$8</f>
        <v>0</v>
      </c>
      <c r="K377" s="12">
        <f>'Output LC'!K377/1</f>
        <v>0</v>
      </c>
      <c r="L377" s="12">
        <f>'Output LC'!L377/1</f>
        <v>0</v>
      </c>
      <c r="M377" s="12">
        <f>'Output LC'!M377/1</f>
        <v>0</v>
      </c>
      <c r="N377" s="12">
        <f>'Output LC'!N377/1</f>
        <v>0</v>
      </c>
      <c r="O377" s="12">
        <f>'Output LC'!O377/1</f>
        <v>0</v>
      </c>
      <c r="P377" s="12">
        <f>'Output LC'!P377/1</f>
        <v>0</v>
      </c>
      <c r="Q377" s="12">
        <f>'Output LC'!Q377/1</f>
        <v>0</v>
      </c>
      <c r="R377" s="12">
        <f>'Output LC'!R377/1</f>
        <v>0</v>
      </c>
    </row>
    <row r="378" spans="1:18">
      <c r="A378" t="s">
        <v>159</v>
      </c>
      <c r="C378" s="12">
        <f>'Output LC'!C378/'Output LC'!$B$8</f>
        <v>0</v>
      </c>
      <c r="D378" s="12">
        <f>'Output LC'!D378/'Output LC'!$B$8</f>
        <v>0</v>
      </c>
      <c r="E378" s="12">
        <f>'Output LC'!E378/'Output LC'!$B$8</f>
        <v>0</v>
      </c>
      <c r="F378" s="12">
        <f>'Output LC'!F378/'Output LC'!$B$8</f>
        <v>0</v>
      </c>
      <c r="G378" s="12">
        <f>'Output LC'!G378/'Output LC'!$B$8</f>
        <v>0</v>
      </c>
      <c r="H378" s="12">
        <f>'Output LC'!H378/'Output LC'!$B$8</f>
        <v>0</v>
      </c>
      <c r="I378" s="12">
        <f>'Output LC'!I378/'Output LC'!$B$8</f>
        <v>0</v>
      </c>
      <c r="J378" s="12">
        <f>'Output LC'!J378/'Output LC'!$B$8</f>
        <v>0</v>
      </c>
      <c r="K378" s="12">
        <f>'Output LC'!K378/1</f>
        <v>0</v>
      </c>
      <c r="L378" s="12">
        <f>'Output LC'!L378/1</f>
        <v>0</v>
      </c>
      <c r="M378" s="12">
        <f>'Output LC'!M378/1</f>
        <v>0</v>
      </c>
      <c r="N378" s="12">
        <f>'Output LC'!N378/1</f>
        <v>0</v>
      </c>
      <c r="O378" s="12">
        <f>'Output LC'!O378/1</f>
        <v>0</v>
      </c>
      <c r="P378" s="12">
        <f>'Output LC'!P378/1</f>
        <v>0</v>
      </c>
      <c r="Q378" s="12">
        <f>'Output LC'!Q378/1</f>
        <v>0</v>
      </c>
      <c r="R378" s="12">
        <f>'Output LC'!R378/1</f>
        <v>0</v>
      </c>
    </row>
    <row r="379" spans="1:18"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</row>
    <row r="380" spans="1:18">
      <c r="A380" t="s">
        <v>160</v>
      </c>
      <c r="C380" s="12">
        <f>'Output LC'!C380/'Output LC'!$B$8</f>
        <v>0</v>
      </c>
      <c r="D380" s="12">
        <f>'Output LC'!D380/'Output LC'!$B$8</f>
        <v>0</v>
      </c>
      <c r="E380" s="12">
        <f>'Output LC'!E380/'Output LC'!$B$8</f>
        <v>0</v>
      </c>
      <c r="F380" s="12">
        <f>'Output LC'!F380/'Output LC'!$B$8</f>
        <v>0</v>
      </c>
      <c r="G380" s="12">
        <f>'Output LC'!G380/'Output LC'!$B$8</f>
        <v>0</v>
      </c>
      <c r="H380" s="12">
        <f>'Output LC'!H380/'Output LC'!$B$8</f>
        <v>0</v>
      </c>
      <c r="I380" s="12">
        <f>'Output LC'!I380/'Output LC'!$B$8</f>
        <v>0</v>
      </c>
      <c r="J380" s="12">
        <f>'Output LC'!J380/'Output LC'!$B$8</f>
        <v>0</v>
      </c>
      <c r="K380" s="12">
        <f>'Output LC'!K380/1</f>
        <v>0</v>
      </c>
      <c r="L380" s="12">
        <f>'Output LC'!L380/1</f>
        <v>0</v>
      </c>
      <c r="M380" s="12">
        <f>'Output LC'!M380/1</f>
        <v>0</v>
      </c>
      <c r="N380" s="12">
        <f>'Output LC'!N380/1</f>
        <v>0</v>
      </c>
      <c r="O380" s="12">
        <f>'Output LC'!O380/1</f>
        <v>0</v>
      </c>
      <c r="P380" s="12">
        <f>'Output LC'!P380/1</f>
        <v>0</v>
      </c>
      <c r="Q380" s="12">
        <f>'Output LC'!Q380/1</f>
        <v>0</v>
      </c>
      <c r="R380" s="12">
        <f>'Output LC'!R380/1</f>
        <v>0</v>
      </c>
    </row>
    <row r="381" spans="1:18">
      <c r="A381" t="s">
        <v>161</v>
      </c>
      <c r="C381" s="12">
        <f>'Output LC'!C381/'Output LC'!$B$8</f>
        <v>0</v>
      </c>
      <c r="D381" s="12">
        <f>'Output LC'!D381/'Output LC'!$B$8</f>
        <v>0</v>
      </c>
      <c r="E381" s="12">
        <f>'Output LC'!E381/'Output LC'!$B$8</f>
        <v>0</v>
      </c>
      <c r="F381" s="12">
        <f>'Output LC'!F381/'Output LC'!$B$8</f>
        <v>0</v>
      </c>
      <c r="G381" s="12">
        <f>'Output LC'!G381/'Output LC'!$B$8</f>
        <v>0</v>
      </c>
      <c r="H381" s="12">
        <f>'Output LC'!H381/'Output LC'!$B$8</f>
        <v>0</v>
      </c>
      <c r="I381" s="12">
        <f>'Output LC'!I381/'Output LC'!$B$8</f>
        <v>0</v>
      </c>
      <c r="J381" s="12">
        <f>'Output LC'!J381/'Output LC'!$B$8</f>
        <v>0</v>
      </c>
      <c r="K381" s="12">
        <f>'Output LC'!K381/1</f>
        <v>0</v>
      </c>
      <c r="L381" s="12">
        <f>'Output LC'!L381/1</f>
        <v>0</v>
      </c>
      <c r="M381" s="12">
        <f>'Output LC'!M381/1</f>
        <v>0</v>
      </c>
      <c r="N381" s="12">
        <f>'Output LC'!N381/1</f>
        <v>0</v>
      </c>
      <c r="O381" s="12">
        <f>'Output LC'!O381/1</f>
        <v>0</v>
      </c>
      <c r="P381" s="12">
        <f>'Output LC'!P381/1</f>
        <v>0</v>
      </c>
      <c r="Q381" s="12">
        <f>'Output LC'!Q381/1</f>
        <v>0</v>
      </c>
      <c r="R381" s="12">
        <f>'Output LC'!R381/1</f>
        <v>0</v>
      </c>
    </row>
  </sheetData>
  <phoneticPr fontId="1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D31C0-1794-2E4D-9FA6-941DBD4D5496}">
  <dimension ref="A4:V62"/>
  <sheetViews>
    <sheetView workbookViewId="0">
      <selection activeCell="I2" sqref="A2:I2"/>
    </sheetView>
  </sheetViews>
  <sheetFormatPr baseColWidth="10" defaultRowHeight="16"/>
  <cols>
    <col min="1" max="1" width="47.5" customWidth="1"/>
    <col min="17" max="17" width="10.83203125" customWidth="1"/>
  </cols>
  <sheetData>
    <row r="4" spans="1:22">
      <c r="A4" t="s">
        <v>90</v>
      </c>
    </row>
    <row r="5" spans="1:22" ht="17" thickBot="1">
      <c r="R5" s="28" t="s">
        <v>99</v>
      </c>
    </row>
    <row r="6" spans="1:22">
      <c r="A6" s="10" t="s">
        <v>39</v>
      </c>
      <c r="B6" s="10" t="str">
        <f>'Financial Model'!AJ32</f>
        <v>Q1 18</v>
      </c>
      <c r="C6" s="10" t="str">
        <f>'Financial Model'!AK32</f>
        <v>Q2 18</v>
      </c>
      <c r="D6" s="10" t="str">
        <f>'Financial Model'!AL32</f>
        <v>Q3 18</v>
      </c>
      <c r="E6" s="10" t="str">
        <f>'Financial Model'!AM32</f>
        <v>Q4 18</v>
      </c>
      <c r="F6" s="10" t="str">
        <f>'Financial Model'!AN32</f>
        <v>Q1 19</v>
      </c>
      <c r="G6" s="10" t="str">
        <f>'Financial Model'!AO32</f>
        <v>Q2 19</v>
      </c>
      <c r="H6" s="10" t="str">
        <f>'Financial Model'!AP32</f>
        <v>Q3 19</v>
      </c>
      <c r="I6" s="10" t="str">
        <f>'Financial Model'!AQ32</f>
        <v>Q4 19</v>
      </c>
      <c r="J6" s="10" t="str">
        <f>'Financial Model'!AR32</f>
        <v>Q1 20</v>
      </c>
      <c r="K6" s="10" t="str">
        <f>'Financial Model'!AS32</f>
        <v>Q2 20</v>
      </c>
      <c r="L6" s="10" t="str">
        <f>'Financial Model'!AT32</f>
        <v>Q3 20</v>
      </c>
      <c r="M6" s="10" t="str">
        <f>'Financial Model'!AU32</f>
        <v>Q4 20</v>
      </c>
      <c r="N6" s="10" t="str">
        <f>'Financial Model'!AV32</f>
        <v>Q1 21</v>
      </c>
      <c r="O6" s="10" t="str">
        <f>'Financial Model'!AW32</f>
        <v>Q2 21</v>
      </c>
      <c r="P6" s="10" t="str">
        <f>'Financial Model'!AX32</f>
        <v>Q3 21</v>
      </c>
      <c r="Q6" s="10" t="str">
        <f>'Financial Model'!AY32</f>
        <v>Q4 21</v>
      </c>
      <c r="R6" s="10" t="str">
        <f>'Financial Model'!BE32</f>
        <v>Q1 22</v>
      </c>
      <c r="S6" s="10" t="str">
        <f>'Financial Model'!BF32</f>
        <v>Q2 22</v>
      </c>
      <c r="T6" s="10" t="str">
        <f>'Financial Model'!BG32</f>
        <v>Q3 22</v>
      </c>
      <c r="U6" s="10" t="str">
        <f>'Financial Model'!BH32</f>
        <v>Q4 22</v>
      </c>
      <c r="V6" s="10" t="str">
        <f>'Financial Model'!BI32</f>
        <v>Q1 23</v>
      </c>
    </row>
    <row r="8" spans="1:22">
      <c r="A8" t="str">
        <f>'Financial Model'!AA37</f>
        <v>Sportsbook gross turnover</v>
      </c>
      <c r="B8">
        <f>'Financial Model'!AJ37</f>
        <v>5773.1</v>
      </c>
      <c r="C8">
        <f>'Financial Model'!AK37</f>
        <v>6226.5</v>
      </c>
      <c r="D8">
        <f>'Financial Model'!AL37</f>
        <v>6151.3</v>
      </c>
      <c r="E8">
        <f>'Financial Model'!AM37</f>
        <v>6300.9</v>
      </c>
      <c r="F8">
        <f>'Financial Model'!AN37</f>
        <v>6356.3</v>
      </c>
      <c r="G8">
        <f>'Financial Model'!AO37</f>
        <v>6157.3</v>
      </c>
      <c r="H8">
        <f>'Financial Model'!AP37</f>
        <v>6178.9</v>
      </c>
      <c r="I8">
        <f>'Financial Model'!AQ37</f>
        <v>7235.3</v>
      </c>
      <c r="J8">
        <f>'Financial Model'!AR37</f>
        <v>6833.9</v>
      </c>
      <c r="K8">
        <f>'Financial Model'!AS37</f>
        <v>4829.1000000000004</v>
      </c>
      <c r="L8">
        <f>'Financial Model'!AT37</f>
        <v>7827.1</v>
      </c>
      <c r="M8">
        <f>'Financial Model'!AU37</f>
        <v>8933.6</v>
      </c>
      <c r="N8">
        <f>'Financial Model'!AV37</f>
        <v>8739.4</v>
      </c>
      <c r="O8">
        <f>'Financial Model'!AW37</f>
        <v>8342.2000000000007</v>
      </c>
      <c r="P8">
        <f>'Financial Model'!AX37</f>
        <v>8395.5</v>
      </c>
      <c r="Q8">
        <f>'Financial Model'!AY37</f>
        <v>10334.6</v>
      </c>
      <c r="R8">
        <f>'Financial Model'!BE37</f>
        <v>947.5</v>
      </c>
      <c r="S8">
        <f>'Financial Model'!BF37</f>
        <v>991.3</v>
      </c>
      <c r="T8">
        <f>'Financial Model'!BG37</f>
        <v>1058.0999999999999</v>
      </c>
      <c r="U8">
        <f>'Financial Model'!BH37</f>
        <v>1416.2</v>
      </c>
      <c r="V8">
        <f>'Financial Model'!BI37</f>
        <v>1329.2</v>
      </c>
    </row>
    <row r="9" spans="1:22">
      <c r="A9" t="str">
        <f>'Financial Model'!AA42</f>
        <v>Sportsbook revenue</v>
      </c>
      <c r="B9">
        <f>'Financial Model'!AJ42</f>
        <v>263.5</v>
      </c>
      <c r="C9">
        <f>'Financial Model'!AK42</f>
        <v>300.2</v>
      </c>
      <c r="D9">
        <f>'Financial Model'!AL42</f>
        <v>338.9</v>
      </c>
      <c r="E9">
        <f>'Financial Model'!AM42</f>
        <v>341.4</v>
      </c>
      <c r="F9">
        <f>'Financial Model'!AN42</f>
        <v>297.8</v>
      </c>
      <c r="G9">
        <f>'Financial Model'!AO42</f>
        <v>341</v>
      </c>
      <c r="H9">
        <f>'Financial Model'!AP42</f>
        <v>314.60000000000002</v>
      </c>
      <c r="I9">
        <f>'Financial Model'!AQ42</f>
        <v>311.60000000000002</v>
      </c>
      <c r="J9">
        <f>'Financial Model'!AR42</f>
        <v>384.9</v>
      </c>
      <c r="K9">
        <f>'Financial Model'!AS42</f>
        <v>226.5</v>
      </c>
      <c r="L9">
        <f>'Financial Model'!AT42</f>
        <v>352.6</v>
      </c>
      <c r="M9">
        <f>'Financial Model'!AU42</f>
        <v>459</v>
      </c>
      <c r="N9">
        <f>'Financial Model'!AV42</f>
        <v>394</v>
      </c>
      <c r="O9">
        <f>'Financial Model'!AW42</f>
        <v>510.1</v>
      </c>
      <c r="P9">
        <f>'Financial Model'!AX42</f>
        <v>435.7</v>
      </c>
      <c r="Q9">
        <f>'Financial Model'!AY42</f>
        <v>406.7</v>
      </c>
      <c r="R9">
        <f>'Financial Model'!BE42</f>
        <v>56.4</v>
      </c>
      <c r="S9">
        <f>'Financial Model'!BF42</f>
        <v>61.6</v>
      </c>
      <c r="T9">
        <f>'Financial Model'!BG42</f>
        <v>61.9</v>
      </c>
      <c r="U9">
        <f>'Financial Model'!BH42</f>
        <v>70.7</v>
      </c>
      <c r="V9">
        <f>'Financial Model'!BI42</f>
        <v>67.2</v>
      </c>
    </row>
    <row r="10" spans="1:22">
      <c r="A10" t="str">
        <f>'Financial Model'!AA34</f>
        <v>Casino revenue</v>
      </c>
      <c r="B10">
        <f>'Financial Model'!AJ34</f>
        <v>922.8</v>
      </c>
      <c r="C10">
        <f>'Financial Model'!AK34</f>
        <v>1016.6</v>
      </c>
      <c r="D10">
        <f>'Financial Model'!AL34</f>
        <v>1066.3</v>
      </c>
      <c r="E10">
        <f>'Financial Model'!AM34</f>
        <v>1071.7</v>
      </c>
      <c r="F10">
        <f>'Financial Model'!AN34</f>
        <v>1012.8</v>
      </c>
      <c r="G10">
        <f>'Financial Model'!AO34</f>
        <v>917.8</v>
      </c>
      <c r="H10">
        <f>'Financial Model'!AP34</f>
        <v>942.2</v>
      </c>
      <c r="I10">
        <f>'Financial Model'!AQ34</f>
        <v>964.1</v>
      </c>
      <c r="J10">
        <f>'Financial Model'!AR34</f>
        <v>1014.2</v>
      </c>
      <c r="K10">
        <f>'Financial Model'!AS34</f>
        <v>1286.3</v>
      </c>
      <c r="L10">
        <f>'Financial Model'!AT34</f>
        <v>1305.5</v>
      </c>
      <c r="M10">
        <f>'Financial Model'!AU34</f>
        <v>1283.7</v>
      </c>
      <c r="N10">
        <f>'Financial Model'!AV34</f>
        <v>1177.4000000000001</v>
      </c>
      <c r="O10">
        <f>'Financial Model'!AW34</f>
        <v>1222.0999999999999</v>
      </c>
      <c r="P10">
        <f>'Financial Model'!AX34</f>
        <v>1275.7</v>
      </c>
      <c r="Q10">
        <f>'Financial Model'!AY34</f>
        <v>1165.0999999999999</v>
      </c>
      <c r="R10">
        <f>'Financial Model'!BE34</f>
        <v>111</v>
      </c>
      <c r="S10">
        <f>'Financial Model'!BF34</f>
        <v>122.2</v>
      </c>
      <c r="T10">
        <f>'Financial Model'!BG34</f>
        <v>135.4</v>
      </c>
      <c r="U10">
        <f>'Financial Model'!BH34</f>
        <v>146.1</v>
      </c>
      <c r="V10">
        <f>'Financial Model'!BI34</f>
        <v>152</v>
      </c>
    </row>
    <row r="11" spans="1:22">
      <c r="A11" t="str">
        <f>'Financial Model'!AA45</f>
        <v>Other revenue</v>
      </c>
      <c r="B11">
        <f>'Financial Model'!AJ45</f>
        <v>23.700000000000045</v>
      </c>
      <c r="C11">
        <f>'Financial Model'!AK45</f>
        <v>29.600000000000023</v>
      </c>
      <c r="D11">
        <f>'Financial Model'!AL45</f>
        <v>21.600000000000136</v>
      </c>
      <c r="E11">
        <f>'Financial Model'!AM45</f>
        <v>23.499999999999773</v>
      </c>
      <c r="F11">
        <f>'Financial Model'!AN45</f>
        <v>20</v>
      </c>
      <c r="G11">
        <f>'Financial Model'!AO45</f>
        <v>18.900000000000091</v>
      </c>
      <c r="H11">
        <f>'Financial Model'!AP45</f>
        <v>18.399999999999977</v>
      </c>
      <c r="I11">
        <f>'Financial Model'!AQ45</f>
        <v>13.799999999999955</v>
      </c>
      <c r="J11">
        <f>'Financial Model'!AR45</f>
        <v>18.399999999999864</v>
      </c>
      <c r="K11">
        <f>'Financial Model'!AS45</f>
        <v>20</v>
      </c>
      <c r="L11">
        <f>'Financial Model'!AT45</f>
        <v>18.599999999999909</v>
      </c>
      <c r="M11">
        <f>'Financial Model'!AU45</f>
        <v>19.799999999999955</v>
      </c>
      <c r="N11">
        <f>'Financial Model'!AV45</f>
        <v>21.399999999999864</v>
      </c>
      <c r="O11">
        <f>'Financial Model'!AW45</f>
        <v>19.400000000000091</v>
      </c>
      <c r="P11">
        <f>'Financial Model'!AX45</f>
        <v>21.899999999999864</v>
      </c>
      <c r="Q11">
        <f>'Financial Model'!AY45</f>
        <v>22.900000000000091</v>
      </c>
      <c r="R11">
        <f>'Financial Model'!BE45</f>
        <v>2.7999999999999829</v>
      </c>
      <c r="S11">
        <f>'Financial Model'!BF45</f>
        <v>2.5000000000000142</v>
      </c>
      <c r="T11">
        <f>'Financial Model'!BG45</f>
        <v>3</v>
      </c>
      <c r="U11">
        <f>'Financial Model'!BH45</f>
        <v>3.7999999999999829</v>
      </c>
      <c r="V11">
        <f>'Financial Model'!BI45</f>
        <v>2.6999999999999886</v>
      </c>
    </row>
    <row r="12" spans="1:22">
      <c r="A12" t="str">
        <f>'Financial Model'!AA48</f>
        <v xml:space="preserve">Revenue </v>
      </c>
      <c r="B12">
        <f>'Financial Model'!AJ48</f>
        <v>1210</v>
      </c>
      <c r="C12">
        <f>'Financial Model'!AK48</f>
        <v>1346.4</v>
      </c>
      <c r="D12">
        <f>'Financial Model'!AL48</f>
        <v>1426.8</v>
      </c>
      <c r="E12">
        <f>'Financial Model'!AM48</f>
        <v>1436.6</v>
      </c>
      <c r="F12">
        <f>'Financial Model'!AN48</f>
        <v>1330.6</v>
      </c>
      <c r="G12">
        <f>'Financial Model'!AO48</f>
        <v>1277.7</v>
      </c>
      <c r="H12">
        <f>'Financial Model'!AP48</f>
        <v>1275.2</v>
      </c>
      <c r="I12">
        <f>'Financial Model'!AQ48</f>
        <v>1289.5</v>
      </c>
      <c r="J12">
        <f>'Financial Model'!AR48</f>
        <v>1417.5</v>
      </c>
      <c r="K12">
        <f>'Financial Model'!AS48</f>
        <v>1532.8</v>
      </c>
      <c r="L12">
        <f>'Financial Model'!AT48</f>
        <v>1676.7</v>
      </c>
      <c r="M12">
        <f>'Financial Model'!AU48</f>
        <v>1762.5</v>
      </c>
      <c r="N12">
        <f>'Financial Model'!AV48</f>
        <v>1592.8</v>
      </c>
      <c r="O12">
        <f>'Financial Model'!AW48</f>
        <v>1751.6</v>
      </c>
      <c r="P12">
        <f>'Financial Model'!AX48</f>
        <v>1733.3</v>
      </c>
      <c r="Q12">
        <f>'Financial Model'!AY48</f>
        <v>1594.7</v>
      </c>
      <c r="R12">
        <f>'Financial Model'!BE48</f>
        <v>170.2</v>
      </c>
      <c r="S12">
        <f>'Financial Model'!BF48</f>
        <v>186.3</v>
      </c>
      <c r="T12">
        <f>'Financial Model'!BG48</f>
        <v>200.3</v>
      </c>
      <c r="U12">
        <f>'Financial Model'!BH48</f>
        <v>220.6</v>
      </c>
      <c r="V12">
        <f>'Financial Model'!BI48</f>
        <v>221.9</v>
      </c>
    </row>
    <row r="14" spans="1:22">
      <c r="A14" t="str">
        <f>'Financial Model'!AA66</f>
        <v xml:space="preserve">EBITDA </v>
      </c>
      <c r="B14">
        <f>'Financial Model'!AJ66</f>
        <v>282.7</v>
      </c>
      <c r="C14">
        <f>'Financial Model'!AK66</f>
        <v>379.6</v>
      </c>
      <c r="D14">
        <f>'Financial Model'!AL66</f>
        <v>423.5</v>
      </c>
      <c r="E14">
        <f>'Financial Model'!AM66</f>
        <v>419.4</v>
      </c>
      <c r="F14">
        <f>'Financial Model'!AN66</f>
        <v>345.79999999999995</v>
      </c>
      <c r="G14">
        <f>'Financial Model'!AO66</f>
        <v>287.39999999999998</v>
      </c>
      <c r="H14">
        <f>'Financial Model'!AP66</f>
        <v>304.2</v>
      </c>
      <c r="I14">
        <f>'Financial Model'!AQ66</f>
        <v>292.3</v>
      </c>
      <c r="J14">
        <f>'Financial Model'!AR66</f>
        <v>352.90000000000003</v>
      </c>
      <c r="K14">
        <f>'Financial Model'!AS66</f>
        <v>304.2</v>
      </c>
      <c r="L14">
        <f>'Financial Model'!AT66</f>
        <v>416.6</v>
      </c>
      <c r="M14">
        <f>'Financial Model'!AU66</f>
        <v>410.5</v>
      </c>
      <c r="N14">
        <f>'Financial Model'!AV66</f>
        <v>361.70000000000005</v>
      </c>
      <c r="O14">
        <f>'Financial Model'!AW66</f>
        <v>472.29999999999995</v>
      </c>
      <c r="P14">
        <f>'Financial Model'!AX66</f>
        <v>418.5</v>
      </c>
      <c r="Q14">
        <f>'Financial Model'!AY66</f>
        <v>307.5</v>
      </c>
      <c r="R14">
        <f>'Financial Model'!BE66</f>
        <v>33.400000000000006</v>
      </c>
      <c r="S14">
        <f>'Financial Model'!BF66</f>
        <v>39.299999999999997</v>
      </c>
      <c r="T14">
        <f>'Financial Model'!BG66</f>
        <v>48.599999999999994</v>
      </c>
      <c r="U14">
        <f>'Financial Model'!BH66</f>
        <v>51.1</v>
      </c>
      <c r="V14">
        <f>'Financial Model'!BI66</f>
        <v>54.3</v>
      </c>
    </row>
    <row r="15" spans="1:22">
      <c r="A15" t="str">
        <f>'Financial Model'!AA72</f>
        <v>Operating income (EBIT)</v>
      </c>
      <c r="B15">
        <f>'Financial Model'!AJ72</f>
        <v>211.4</v>
      </c>
      <c r="C15">
        <f>'Financial Model'!AK72</f>
        <v>300.7</v>
      </c>
      <c r="D15">
        <f>'Financial Model'!AL72</f>
        <v>340.2</v>
      </c>
      <c r="E15">
        <f>'Financial Model'!AM72</f>
        <v>341.5</v>
      </c>
      <c r="F15">
        <f>'Financial Model'!AN72</f>
        <v>255.2</v>
      </c>
      <c r="G15">
        <f>'Financial Model'!AO72</f>
        <v>196.9</v>
      </c>
      <c r="H15">
        <f>'Financial Model'!AP72</f>
        <v>212.5</v>
      </c>
      <c r="I15">
        <f>'Financial Model'!AQ72</f>
        <v>200.5</v>
      </c>
      <c r="J15">
        <f>'Financial Model'!AR72</f>
        <v>260.60000000000002</v>
      </c>
      <c r="K15">
        <f>'Financial Model'!AS72</f>
        <v>217.7</v>
      </c>
      <c r="L15">
        <f>'Financial Model'!AT72</f>
        <v>329.1</v>
      </c>
      <c r="M15">
        <f>'Financial Model'!AU72</f>
        <v>317.8</v>
      </c>
      <c r="N15">
        <f>'Financial Model'!AV72</f>
        <v>276.10000000000002</v>
      </c>
      <c r="O15">
        <f>'Financial Model'!AW72</f>
        <v>383.4</v>
      </c>
      <c r="P15">
        <f>'Financial Model'!AX72</f>
        <v>323.60000000000002</v>
      </c>
      <c r="Q15">
        <f>'Financial Model'!AY72</f>
        <v>210.6</v>
      </c>
      <c r="R15">
        <f>'Financial Model'!BE72</f>
        <v>23.6</v>
      </c>
      <c r="S15">
        <f>'Financial Model'!BF72</f>
        <v>29.2</v>
      </c>
      <c r="T15">
        <f>'Financial Model'!BG72</f>
        <v>38.4</v>
      </c>
      <c r="U15">
        <f>'Financial Model'!BH72</f>
        <v>40</v>
      </c>
      <c r="V15">
        <f>'Financial Model'!BI72</f>
        <v>43</v>
      </c>
    </row>
    <row r="18" spans="1:22" ht="17" thickBot="1"/>
    <row r="19" spans="1:22">
      <c r="A19" s="17" t="s">
        <v>35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28" t="s">
        <v>99</v>
      </c>
      <c r="S20" s="28" t="s">
        <v>99</v>
      </c>
      <c r="T20" s="28" t="s">
        <v>99</v>
      </c>
      <c r="U20" s="28" t="s">
        <v>99</v>
      </c>
      <c r="V20" s="28" t="s">
        <v>99</v>
      </c>
    </row>
    <row r="21" spans="1:22" ht="17" thickBot="1">
      <c r="A21" s="20" t="s">
        <v>74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>
      <c r="A22" s="22" t="s">
        <v>13</v>
      </c>
      <c r="B22" s="23" t="s">
        <v>22</v>
      </c>
      <c r="C22" s="23" t="s">
        <v>23</v>
      </c>
      <c r="D22" s="23" t="s">
        <v>24</v>
      </c>
      <c r="E22" s="23" t="s">
        <v>25</v>
      </c>
      <c r="F22" s="23" t="s">
        <v>26</v>
      </c>
      <c r="G22" s="23" t="s">
        <v>27</v>
      </c>
      <c r="H22" s="23" t="s">
        <v>28</v>
      </c>
      <c r="I22" s="23" t="s">
        <v>29</v>
      </c>
      <c r="J22" s="23" t="s">
        <v>30</v>
      </c>
      <c r="K22" s="23" t="s">
        <v>31</v>
      </c>
      <c r="L22" s="23" t="s">
        <v>83</v>
      </c>
      <c r="M22" s="23" t="s">
        <v>85</v>
      </c>
      <c r="N22" s="23" t="s">
        <v>86</v>
      </c>
      <c r="O22" s="23" t="s">
        <v>87</v>
      </c>
      <c r="P22" s="23" t="s">
        <v>88</v>
      </c>
      <c r="Q22" s="23" t="s">
        <v>89</v>
      </c>
      <c r="R22" s="23" t="s">
        <v>97</v>
      </c>
      <c r="S22" s="23" t="str">
        <f>S$6</f>
        <v>Q2 22</v>
      </c>
      <c r="T22" s="23" t="str">
        <f t="shared" ref="T22:V22" si="0">T$6</f>
        <v>Q3 22</v>
      </c>
      <c r="U22" s="23" t="str">
        <f t="shared" si="0"/>
        <v>Q4 22</v>
      </c>
      <c r="V22" s="23" t="str">
        <f t="shared" si="0"/>
        <v>Q1 23</v>
      </c>
    </row>
    <row r="23" spans="1:2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</row>
    <row r="24" spans="1:22">
      <c r="A24" s="24" t="s">
        <v>68</v>
      </c>
      <c r="B24" s="25">
        <f>'Revenue Split'!J59</f>
        <v>130.19999999999999</v>
      </c>
      <c r="C24" s="25">
        <f>'Revenue Split'!K59</f>
        <v>139</v>
      </c>
      <c r="D24" s="25">
        <f>'Revenue Split'!L59</f>
        <v>165.8</v>
      </c>
      <c r="E24" s="25">
        <f>'Revenue Split'!M59</f>
        <v>170.4</v>
      </c>
      <c r="F24" s="25">
        <f>'Revenue Split'!N59</f>
        <v>132.1</v>
      </c>
      <c r="G24" s="25">
        <f>'Revenue Split'!O59</f>
        <v>140.19999999999999</v>
      </c>
      <c r="H24" s="25">
        <f>'Revenue Split'!P59</f>
        <v>111.4</v>
      </c>
      <c r="I24" s="25">
        <f>'Revenue Split'!Q59</f>
        <v>112.3</v>
      </c>
      <c r="J24" s="25">
        <f>'Revenue Split'!R59</f>
        <v>142.30000000000001</v>
      </c>
      <c r="K24" s="25">
        <f>'Revenue Split'!S59</f>
        <v>77.8</v>
      </c>
      <c r="L24" s="25">
        <f>'Revenue Split'!T59</f>
        <v>107.4</v>
      </c>
      <c r="M24" s="25">
        <f>'Revenue Split'!U59</f>
        <v>146</v>
      </c>
      <c r="N24" s="25">
        <f>'Revenue Split'!V59</f>
        <v>98.9</v>
      </c>
      <c r="O24" s="25">
        <f>'Revenue Split'!W59</f>
        <v>150.80000000000001</v>
      </c>
      <c r="P24" s="25">
        <f>'Revenue Split'!X59</f>
        <v>111.1</v>
      </c>
      <c r="Q24" s="25">
        <f>'Revenue Split'!Y59</f>
        <v>102.1</v>
      </c>
      <c r="R24" s="25">
        <f>'Revenue Split'!AF59</f>
        <v>13.7</v>
      </c>
      <c r="S24" s="25">
        <f>'Revenue Split'!AG59</f>
        <v>11.7</v>
      </c>
      <c r="T24" s="25">
        <f>'Revenue Split'!AI59</f>
        <v>12.6</v>
      </c>
      <c r="U24" s="25">
        <f>'Revenue Split'!AK59</f>
        <v>13.8</v>
      </c>
      <c r="V24" s="25" t="str">
        <f>'Revenue Split'!BA59</f>
        <v>Nordics</v>
      </c>
    </row>
    <row r="25" spans="1:22">
      <c r="A25" s="24" t="s">
        <v>66</v>
      </c>
      <c r="B25" s="25">
        <f>'Revenue Split'!J60</f>
        <v>34</v>
      </c>
      <c r="C25" s="25">
        <f>'Revenue Split'!K60</f>
        <v>43.2</v>
      </c>
      <c r="D25" s="25">
        <f>'Revenue Split'!L60</f>
        <v>35.6</v>
      </c>
      <c r="E25" s="25">
        <f>'Revenue Split'!M60</f>
        <v>30.5</v>
      </c>
      <c r="F25" s="25">
        <f>'Revenue Split'!N60</f>
        <v>41.3</v>
      </c>
      <c r="G25" s="25">
        <f>'Revenue Split'!O60</f>
        <v>38.200000000000003</v>
      </c>
      <c r="H25" s="25">
        <f>'Revenue Split'!P60</f>
        <v>34.9</v>
      </c>
      <c r="I25" s="25">
        <f>'Revenue Split'!Q60</f>
        <v>28.7</v>
      </c>
      <c r="J25" s="25">
        <f>'Revenue Split'!R60</f>
        <v>33.6</v>
      </c>
      <c r="K25" s="25">
        <f>'Revenue Split'!S60</f>
        <v>29.6</v>
      </c>
      <c r="L25" s="25">
        <f>'Revenue Split'!T60</f>
        <v>25.3</v>
      </c>
      <c r="M25" s="25">
        <f>'Revenue Split'!U60</f>
        <v>32.799999999999997</v>
      </c>
      <c r="N25" s="25">
        <f>'Revenue Split'!V60</f>
        <v>23.3</v>
      </c>
      <c r="O25" s="25">
        <f>'Revenue Split'!W60</f>
        <v>30.9</v>
      </c>
      <c r="P25" s="25">
        <f>'Revenue Split'!X60</f>
        <v>20.399999999999999</v>
      </c>
      <c r="Q25" s="25">
        <f>'Revenue Split'!Y60</f>
        <v>12.6</v>
      </c>
      <c r="R25" s="25">
        <f>'Revenue Split'!AF60</f>
        <v>1.3</v>
      </c>
      <c r="S25" s="25">
        <f>'Revenue Split'!AG60</f>
        <v>1.9</v>
      </c>
      <c r="T25" s="25">
        <f>'Revenue Split'!AI60</f>
        <v>1.2</v>
      </c>
      <c r="U25" s="25">
        <f>'Revenue Split'!AK60</f>
        <v>1.2</v>
      </c>
      <c r="V25" s="25" t="str">
        <f>'Revenue Split'!BA60</f>
        <v>Western Europe</v>
      </c>
    </row>
    <row r="26" spans="1:22">
      <c r="A26" s="24" t="s">
        <v>75</v>
      </c>
      <c r="B26" s="25">
        <f>'Revenue Split'!J62</f>
        <v>83.2</v>
      </c>
      <c r="C26" s="25">
        <f>'Revenue Split'!K62</f>
        <v>78.2</v>
      </c>
      <c r="D26" s="25">
        <f>'Revenue Split'!L62</f>
        <v>91.2</v>
      </c>
      <c r="E26" s="25">
        <f>'Revenue Split'!M62</f>
        <v>109.4</v>
      </c>
      <c r="F26" s="25">
        <f>'Revenue Split'!N62</f>
        <v>85.1</v>
      </c>
      <c r="G26" s="25">
        <f>'Revenue Split'!O62</f>
        <v>107.4</v>
      </c>
      <c r="H26" s="25">
        <f>'Revenue Split'!P62</f>
        <v>118</v>
      </c>
      <c r="I26" s="25">
        <f>'Revenue Split'!Q62</f>
        <v>129.6</v>
      </c>
      <c r="J26" s="25">
        <f>'Revenue Split'!R62</f>
        <v>143.69999999999999</v>
      </c>
      <c r="K26" s="25">
        <f>'Revenue Split'!S62</f>
        <v>72.8</v>
      </c>
      <c r="L26" s="25">
        <f>'Revenue Split'!T62</f>
        <v>139</v>
      </c>
      <c r="M26" s="25">
        <f>'Revenue Split'!U62</f>
        <v>169.5</v>
      </c>
      <c r="N26" s="25">
        <f>'Revenue Split'!V62</f>
        <v>187.4</v>
      </c>
      <c r="O26" s="25">
        <f>'Revenue Split'!W62</f>
        <v>164.5</v>
      </c>
      <c r="P26" s="25">
        <f>'Revenue Split'!X62</f>
        <v>154.5</v>
      </c>
      <c r="Q26" s="25">
        <f>'Revenue Split'!Y62</f>
        <v>141.6</v>
      </c>
      <c r="R26" s="25">
        <f>'Revenue Split'!AF62</f>
        <v>15.7</v>
      </c>
      <c r="S26" s="25">
        <f>'Revenue Split'!AG62</f>
        <v>15.7</v>
      </c>
      <c r="T26" s="25">
        <f>'Revenue Split'!AI62</f>
        <v>21.6</v>
      </c>
      <c r="U26" s="25">
        <f>'Revenue Split'!AK62</f>
        <v>25</v>
      </c>
      <c r="V26" s="25" t="str">
        <f>'Revenue Split'!BA62</f>
        <v>Central &amp; Eastern Europe and Central Asia Other</v>
      </c>
    </row>
    <row r="27" spans="1:22">
      <c r="A27" s="24" t="s">
        <v>76</v>
      </c>
      <c r="B27" s="25">
        <f>'Revenue Split'!J63</f>
        <v>16.100000000000001</v>
      </c>
      <c r="C27" s="25">
        <f>'Revenue Split'!K63</f>
        <v>39.799999999999997</v>
      </c>
      <c r="D27" s="25">
        <f>'Revenue Split'!L63</f>
        <v>46.3</v>
      </c>
      <c r="E27" s="25">
        <f>'Revenue Split'!M63</f>
        <v>31.1</v>
      </c>
      <c r="F27" s="25">
        <f>'Revenue Split'!N63</f>
        <v>39.299999999999997</v>
      </c>
      <c r="G27" s="25">
        <f>'Revenue Split'!O63</f>
        <v>55.2</v>
      </c>
      <c r="H27" s="25">
        <f>'Revenue Split'!P63</f>
        <v>50.3</v>
      </c>
      <c r="I27" s="25">
        <f>'Revenue Split'!Q63</f>
        <v>41</v>
      </c>
      <c r="J27" s="25">
        <f>'Revenue Split'!R63</f>
        <v>65.3</v>
      </c>
      <c r="K27" s="25">
        <f>'Revenue Split'!S63</f>
        <v>46.2</v>
      </c>
      <c r="L27" s="25">
        <f>'Revenue Split'!T63</f>
        <v>80.8</v>
      </c>
      <c r="M27" s="25">
        <f>'Revenue Split'!U63</f>
        <v>110.8</v>
      </c>
      <c r="N27" s="25">
        <f>'Revenue Split'!V63</f>
        <v>84.4</v>
      </c>
      <c r="O27" s="25">
        <f>'Revenue Split'!W63</f>
        <v>163.9</v>
      </c>
      <c r="P27" s="25">
        <f>'Revenue Split'!X63</f>
        <v>149.6</v>
      </c>
      <c r="Q27" s="25">
        <f>'Revenue Split'!Y63</f>
        <v>150.5</v>
      </c>
      <c r="R27" s="25">
        <f>'Revenue Split'!AF63+'Revenue Split'!AF61</f>
        <v>25.8</v>
      </c>
      <c r="S27" s="25">
        <f>'Revenue Split'!AG63+'Revenue Split'!AG61</f>
        <v>32.4</v>
      </c>
      <c r="T27" s="25">
        <f>'Revenue Split'!AI63+'Revenue Split'!AI61</f>
        <v>35.299999999999997</v>
      </c>
      <c r="U27" s="25">
        <f>'Revenue Split'!AK63+'Revenue Split'!AK61</f>
        <v>29.5</v>
      </c>
      <c r="V27" s="25" t="e">
        <f>'Revenue Split'!BA63+'Revenue Split'!BA61</f>
        <v>#VALUE!</v>
      </c>
    </row>
    <row r="28" spans="1:22" ht="17" thickBot="1">
      <c r="A28" s="16" t="s">
        <v>77</v>
      </c>
      <c r="B28" s="26">
        <f>'Revenue Split'!J64</f>
        <v>263.5</v>
      </c>
      <c r="C28" s="26">
        <f>'Revenue Split'!K64</f>
        <v>300.2</v>
      </c>
      <c r="D28" s="26">
        <f>'Revenue Split'!L64</f>
        <v>338.9</v>
      </c>
      <c r="E28" s="26">
        <f>'Revenue Split'!M64</f>
        <v>341.4</v>
      </c>
      <c r="F28" s="26">
        <f>'Revenue Split'!N64</f>
        <v>297.8</v>
      </c>
      <c r="G28" s="26">
        <f>'Revenue Split'!O64</f>
        <v>341</v>
      </c>
      <c r="H28" s="26">
        <f>'Revenue Split'!P64</f>
        <v>314.60000000000002</v>
      </c>
      <c r="I28" s="26">
        <f>'Revenue Split'!Q64</f>
        <v>311.60000000000002</v>
      </c>
      <c r="J28" s="26">
        <f>'Revenue Split'!R64</f>
        <v>384.9</v>
      </c>
      <c r="K28" s="26">
        <f>'Revenue Split'!S64</f>
        <v>226.5</v>
      </c>
      <c r="L28" s="26">
        <f>'Revenue Split'!T64</f>
        <v>352.6</v>
      </c>
      <c r="M28" s="26">
        <f>'Revenue Split'!U64</f>
        <v>459</v>
      </c>
      <c r="N28" s="26">
        <f>'Revenue Split'!V64</f>
        <v>394</v>
      </c>
      <c r="O28" s="26">
        <f>'Revenue Split'!W64</f>
        <v>510.1</v>
      </c>
      <c r="P28" s="26">
        <f>'Revenue Split'!X64</f>
        <v>435.7</v>
      </c>
      <c r="Q28" s="26">
        <f>'Revenue Split'!Y64</f>
        <v>406.7</v>
      </c>
      <c r="R28" s="26">
        <f>'Revenue Split'!AF64</f>
        <v>56.4</v>
      </c>
      <c r="S28" s="26">
        <f>'Revenue Split'!AG64</f>
        <v>61.7</v>
      </c>
      <c r="T28" s="26">
        <f>'Revenue Split'!AI64</f>
        <v>70.699999999999989</v>
      </c>
      <c r="U28" s="26">
        <f>'Revenue Split'!AK64</f>
        <v>69.5</v>
      </c>
      <c r="V28" s="26" t="str">
        <f>'Revenue Split'!BA64</f>
        <v>Total</v>
      </c>
    </row>
    <row r="29" spans="1:22">
      <c r="A29" s="27"/>
      <c r="B29" s="24"/>
      <c r="C29" s="24"/>
      <c r="D29" s="24"/>
      <c r="E29" s="24"/>
      <c r="F29" s="24"/>
      <c r="G29" s="24"/>
      <c r="H29" s="24"/>
      <c r="I29" s="24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28" t="s">
        <v>99</v>
      </c>
      <c r="S30" s="28" t="s">
        <v>99</v>
      </c>
      <c r="T30" s="28" t="s">
        <v>99</v>
      </c>
      <c r="U30" s="28" t="s">
        <v>99</v>
      </c>
      <c r="V30" s="28" t="s">
        <v>99</v>
      </c>
    </row>
    <row r="31" spans="1:22" ht="17" thickBot="1">
      <c r="A31" s="20" t="s">
        <v>81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</row>
    <row r="32" spans="1:22">
      <c r="A32" s="22" t="s">
        <v>13</v>
      </c>
      <c r="B32" s="23" t="s">
        <v>22</v>
      </c>
      <c r="C32" s="23" t="s">
        <v>23</v>
      </c>
      <c r="D32" s="23" t="s">
        <v>24</v>
      </c>
      <c r="E32" s="23" t="s">
        <v>25</v>
      </c>
      <c r="F32" s="23" t="s">
        <v>26</v>
      </c>
      <c r="G32" s="23" t="s">
        <v>27</v>
      </c>
      <c r="H32" s="23" t="s">
        <v>28</v>
      </c>
      <c r="I32" s="23" t="s">
        <v>29</v>
      </c>
      <c r="J32" s="23" t="s">
        <v>30</v>
      </c>
      <c r="K32" s="23" t="s">
        <v>31</v>
      </c>
      <c r="L32" s="23" t="s">
        <v>83</v>
      </c>
      <c r="M32" s="23" t="s">
        <v>85</v>
      </c>
      <c r="N32" s="23" t="s">
        <v>86</v>
      </c>
      <c r="O32" s="23" t="s">
        <v>87</v>
      </c>
      <c r="P32" s="23" t="s">
        <v>88</v>
      </c>
      <c r="Q32" s="23" t="s">
        <v>89</v>
      </c>
      <c r="R32" s="23" t="s">
        <v>97</v>
      </c>
      <c r="S32" s="23" t="str">
        <f>S$6</f>
        <v>Q2 22</v>
      </c>
      <c r="T32" s="23" t="str">
        <f t="shared" ref="T32:V32" si="1">T$6</f>
        <v>Q3 22</v>
      </c>
      <c r="U32" s="23" t="str">
        <f t="shared" si="1"/>
        <v>Q4 22</v>
      </c>
      <c r="V32" s="23" t="str">
        <f t="shared" si="1"/>
        <v>Q1 23</v>
      </c>
    </row>
    <row r="33" spans="1:2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</row>
    <row r="34" spans="1:22">
      <c r="A34" s="24" t="s">
        <v>68</v>
      </c>
      <c r="B34" s="25">
        <f>'Revenue Split'!J89</f>
        <v>428.9</v>
      </c>
      <c r="C34" s="25">
        <f>'Revenue Split'!K89</f>
        <v>471.3</v>
      </c>
      <c r="D34" s="25">
        <f>'Revenue Split'!L89</f>
        <v>493.7</v>
      </c>
      <c r="E34" s="25">
        <f>'Revenue Split'!M89</f>
        <v>482.7</v>
      </c>
      <c r="F34" s="25">
        <f>'Revenue Split'!N89</f>
        <v>443</v>
      </c>
      <c r="G34" s="25">
        <f>'Revenue Split'!O89</f>
        <v>374.3</v>
      </c>
      <c r="H34" s="25">
        <f>'Revenue Split'!P89</f>
        <v>360.3</v>
      </c>
      <c r="I34" s="25">
        <f>'Revenue Split'!Q89</f>
        <v>334.4</v>
      </c>
      <c r="J34" s="25">
        <f>'Revenue Split'!R89</f>
        <v>336</v>
      </c>
      <c r="K34" s="25">
        <f>'Revenue Split'!S89</f>
        <v>401.8</v>
      </c>
      <c r="L34" s="25">
        <f>'Revenue Split'!T89</f>
        <v>446.4</v>
      </c>
      <c r="M34" s="25">
        <f>'Revenue Split'!U89</f>
        <v>421.1</v>
      </c>
      <c r="N34" s="25">
        <f>'Revenue Split'!V89</f>
        <v>379.9</v>
      </c>
      <c r="O34" s="25">
        <f>'Revenue Split'!W89</f>
        <v>391.7</v>
      </c>
      <c r="P34" s="25">
        <f>'Revenue Split'!X89</f>
        <v>426.7</v>
      </c>
      <c r="Q34" s="25">
        <f>'Revenue Split'!Y89</f>
        <v>413.4</v>
      </c>
      <c r="R34" s="25">
        <f>'Revenue Split'!AF89</f>
        <v>39.4</v>
      </c>
      <c r="S34" s="25">
        <f>'Revenue Split'!AG89</f>
        <v>38.6</v>
      </c>
      <c r="T34" s="25">
        <f>'Revenue Split'!AI89</f>
        <v>39.1</v>
      </c>
      <c r="U34" s="25">
        <f>'Revenue Split'!AK89</f>
        <v>37.1</v>
      </c>
      <c r="V34" s="25" t="e">
        <f>'Revenue Split'!#REF!</f>
        <v>#REF!</v>
      </c>
    </row>
    <row r="35" spans="1:22">
      <c r="A35" s="24" t="s">
        <v>66</v>
      </c>
      <c r="B35" s="25">
        <f>'Revenue Split'!J90</f>
        <v>345</v>
      </c>
      <c r="C35" s="25">
        <f>'Revenue Split'!K90</f>
        <v>385.8</v>
      </c>
      <c r="D35" s="25">
        <f>'Revenue Split'!L90</f>
        <v>400.5</v>
      </c>
      <c r="E35" s="25">
        <f>'Revenue Split'!M90</f>
        <v>417.4</v>
      </c>
      <c r="F35" s="25">
        <f>'Revenue Split'!N90</f>
        <v>387.2</v>
      </c>
      <c r="G35" s="25">
        <f>'Revenue Split'!O90</f>
        <v>349.4</v>
      </c>
      <c r="H35" s="25">
        <f>'Revenue Split'!P90</f>
        <v>357.5</v>
      </c>
      <c r="I35" s="25">
        <f>'Revenue Split'!Q90</f>
        <v>358.1</v>
      </c>
      <c r="J35" s="25">
        <f>'Revenue Split'!R90</f>
        <v>372</v>
      </c>
      <c r="K35" s="25">
        <f>'Revenue Split'!S90</f>
        <v>519.79999999999995</v>
      </c>
      <c r="L35" s="25">
        <f>'Revenue Split'!T90</f>
        <v>459.8</v>
      </c>
      <c r="M35" s="25">
        <f>'Revenue Split'!U90</f>
        <v>428.2</v>
      </c>
      <c r="N35" s="25">
        <f>'Revenue Split'!V90</f>
        <v>358.3</v>
      </c>
      <c r="O35" s="25">
        <f>'Revenue Split'!W90</f>
        <v>370.1</v>
      </c>
      <c r="P35" s="25">
        <f>'Revenue Split'!X90</f>
        <v>330.3</v>
      </c>
      <c r="Q35" s="25">
        <f>'Revenue Split'!Y90</f>
        <v>187</v>
      </c>
      <c r="R35" s="25">
        <f>'Revenue Split'!AF90</f>
        <v>20.7</v>
      </c>
      <c r="S35" s="25">
        <f>'Revenue Split'!AG90</f>
        <v>22.8</v>
      </c>
      <c r="T35" s="25">
        <f>'Revenue Split'!AI90</f>
        <v>24.4</v>
      </c>
      <c r="U35" s="25">
        <f>'Revenue Split'!AK90</f>
        <v>25.7</v>
      </c>
      <c r="V35" s="25" t="e">
        <f>'Revenue Split'!#REF!</f>
        <v>#REF!</v>
      </c>
    </row>
    <row r="36" spans="1:22">
      <c r="A36" s="24" t="s">
        <v>84</v>
      </c>
      <c r="B36" s="25">
        <f>'Revenue Split'!J92</f>
        <v>128</v>
      </c>
      <c r="C36" s="25">
        <f>'Revenue Split'!K92</f>
        <v>132</v>
      </c>
      <c r="D36" s="25">
        <f>'Revenue Split'!L92</f>
        <v>146</v>
      </c>
      <c r="E36" s="25">
        <f>'Revenue Split'!M92</f>
        <v>151.80000000000001</v>
      </c>
      <c r="F36" s="25">
        <f>'Revenue Split'!N92</f>
        <v>153.9</v>
      </c>
      <c r="G36" s="25">
        <f>'Revenue Split'!O92</f>
        <v>168.8</v>
      </c>
      <c r="H36" s="25">
        <f>'Revenue Split'!P92</f>
        <v>194.1</v>
      </c>
      <c r="I36" s="25">
        <f>'Revenue Split'!Q92</f>
        <v>232.4</v>
      </c>
      <c r="J36" s="25">
        <f>'Revenue Split'!R92</f>
        <v>270.10000000000002</v>
      </c>
      <c r="K36" s="25">
        <f>'Revenue Split'!S92</f>
        <v>278.60000000000002</v>
      </c>
      <c r="L36" s="25">
        <f>'Revenue Split'!T92</f>
        <v>299</v>
      </c>
      <c r="M36" s="25">
        <f>'Revenue Split'!U92</f>
        <v>331.5</v>
      </c>
      <c r="N36" s="25">
        <f>'Revenue Split'!V92</f>
        <v>344.8</v>
      </c>
      <c r="O36" s="25">
        <f>'Revenue Split'!W92</f>
        <v>330.3</v>
      </c>
      <c r="P36" s="25">
        <f>'Revenue Split'!X92</f>
        <v>379.3</v>
      </c>
      <c r="Q36" s="25">
        <f>'Revenue Split'!Y92</f>
        <v>415.3</v>
      </c>
      <c r="R36" s="25">
        <f>'Revenue Split'!AF92</f>
        <v>36.6</v>
      </c>
      <c r="S36" s="25">
        <f>'Revenue Split'!AG92</f>
        <v>44.4</v>
      </c>
      <c r="T36" s="25">
        <f>'Revenue Split'!AI92</f>
        <v>62.3</v>
      </c>
      <c r="U36" s="25">
        <f>'Revenue Split'!AK92</f>
        <v>76.7</v>
      </c>
      <c r="V36" s="25" t="str">
        <f>'Revenue Split'!BA92</f>
        <v>Central &amp; Eastern Europe and Central Asia</v>
      </c>
    </row>
    <row r="37" spans="1:22">
      <c r="A37" s="24" t="s">
        <v>76</v>
      </c>
      <c r="B37" s="25">
        <f>'Revenue Split'!J93</f>
        <v>20.9</v>
      </c>
      <c r="C37" s="25">
        <f>'Revenue Split'!K93</f>
        <v>27.5</v>
      </c>
      <c r="D37" s="25">
        <f>'Revenue Split'!L93</f>
        <v>26.1</v>
      </c>
      <c r="E37" s="25">
        <f>'Revenue Split'!M93</f>
        <v>19.899999999999999</v>
      </c>
      <c r="F37" s="25">
        <f>'Revenue Split'!N93</f>
        <v>28.7</v>
      </c>
      <c r="G37" s="25">
        <f>'Revenue Split'!O93</f>
        <v>25.3</v>
      </c>
      <c r="H37" s="25">
        <f>'Revenue Split'!P93</f>
        <v>30.3</v>
      </c>
      <c r="I37" s="25">
        <f>'Revenue Split'!Q93</f>
        <v>39.200000000000003</v>
      </c>
      <c r="J37" s="25">
        <f>'Revenue Split'!R93</f>
        <v>36</v>
      </c>
      <c r="K37" s="25">
        <f>'Revenue Split'!S93</f>
        <v>86.1</v>
      </c>
      <c r="L37" s="25">
        <f>'Revenue Split'!T93</f>
        <v>101.4</v>
      </c>
      <c r="M37" s="25">
        <f>'Revenue Split'!U93</f>
        <v>102.8</v>
      </c>
      <c r="N37" s="25">
        <f>'Revenue Split'!V93</f>
        <v>94.4</v>
      </c>
      <c r="O37" s="25">
        <f>'Revenue Split'!W93</f>
        <v>130</v>
      </c>
      <c r="P37" s="25">
        <f>'Revenue Split'!X93</f>
        <v>139.4</v>
      </c>
      <c r="Q37" s="25">
        <f>'Revenue Split'!Y93</f>
        <v>149.30000000000001</v>
      </c>
      <c r="R37" s="25">
        <f>'Revenue Split'!AF93+'Revenue Split'!AF91</f>
        <v>14.200000000000001</v>
      </c>
      <c r="S37" s="25">
        <f>'Revenue Split'!AG93+'Revenue Split'!AG91</f>
        <v>16.399999999999999</v>
      </c>
      <c r="T37" s="25">
        <f>'Revenue Split'!AI93+'Revenue Split'!AI91</f>
        <v>20.400000000000002</v>
      </c>
      <c r="U37" s="25">
        <f>'Revenue Split'!AK93+'Revenue Split'!AK91</f>
        <v>25.6</v>
      </c>
      <c r="V37" s="25" t="e">
        <f>'Revenue Split'!BA93+'Revenue Split'!BA91</f>
        <v>#VALUE!</v>
      </c>
    </row>
    <row r="38" spans="1:22" ht="17" thickBot="1">
      <c r="A38" s="16" t="s">
        <v>77</v>
      </c>
      <c r="B38" s="26">
        <f>'Revenue Split'!J94</f>
        <v>922.8</v>
      </c>
      <c r="C38" s="26">
        <f>'Revenue Split'!K94</f>
        <v>1016.6</v>
      </c>
      <c r="D38" s="26">
        <f>'Revenue Split'!L94</f>
        <v>1066.3</v>
      </c>
      <c r="E38" s="26">
        <f>'Revenue Split'!M94</f>
        <v>1071.8</v>
      </c>
      <c r="F38" s="26">
        <f>'Revenue Split'!N94</f>
        <v>1012.8</v>
      </c>
      <c r="G38" s="26">
        <f>'Revenue Split'!O94</f>
        <v>917.8</v>
      </c>
      <c r="H38" s="26">
        <f>'Revenue Split'!P94</f>
        <v>942.2</v>
      </c>
      <c r="I38" s="26">
        <f>'Revenue Split'!Q94</f>
        <v>964.1</v>
      </c>
      <c r="J38" s="26">
        <f>'Revenue Split'!R94</f>
        <v>1014.2</v>
      </c>
      <c r="K38" s="26">
        <f>'Revenue Split'!S94</f>
        <v>1286.3</v>
      </c>
      <c r="L38" s="26">
        <f>'Revenue Split'!T94</f>
        <v>1306.5</v>
      </c>
      <c r="M38" s="26">
        <f>'Revenue Split'!U94</f>
        <v>1283.7</v>
      </c>
      <c r="N38" s="26">
        <f>'Revenue Split'!V94</f>
        <v>1177.4000000000001</v>
      </c>
      <c r="O38" s="26">
        <f>'Revenue Split'!W94</f>
        <v>1222.0999999999999</v>
      </c>
      <c r="P38" s="26">
        <f>'Revenue Split'!X94</f>
        <v>1275.0999999999999</v>
      </c>
      <c r="Q38" s="26">
        <f>'Revenue Split'!Y94</f>
        <v>1165.0999999999999</v>
      </c>
      <c r="R38" s="26">
        <f>'Revenue Split'!AF94</f>
        <v>111</v>
      </c>
      <c r="S38" s="26">
        <f>'Revenue Split'!AG94</f>
        <v>122.2</v>
      </c>
      <c r="T38" s="26">
        <f>'Revenue Split'!AI94</f>
        <v>146.19999999999999</v>
      </c>
      <c r="U38" s="26">
        <f>'Revenue Split'!AK94</f>
        <v>165.1</v>
      </c>
      <c r="V38" s="26" t="str">
        <f>'Revenue Split'!BA94</f>
        <v>Total</v>
      </c>
    </row>
    <row r="39" spans="1:2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</row>
    <row r="40" spans="1:2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28" t="s">
        <v>99</v>
      </c>
      <c r="S40" s="28" t="s">
        <v>99</v>
      </c>
      <c r="T40" s="28" t="s">
        <v>99</v>
      </c>
      <c r="U40" s="28" t="s">
        <v>99</v>
      </c>
      <c r="V40" s="28" t="s">
        <v>99</v>
      </c>
    </row>
    <row r="41" spans="1:22" ht="17" thickBot="1">
      <c r="A41" s="20" t="s">
        <v>91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</row>
    <row r="42" spans="1:22">
      <c r="A42" s="22" t="s">
        <v>13</v>
      </c>
      <c r="B42" s="23" t="s">
        <v>22</v>
      </c>
      <c r="C42" s="23" t="s">
        <v>23</v>
      </c>
      <c r="D42" s="23" t="s">
        <v>24</v>
      </c>
      <c r="E42" s="23" t="s">
        <v>25</v>
      </c>
      <c r="F42" s="23" t="s">
        <v>26</v>
      </c>
      <c r="G42" s="23" t="s">
        <v>27</v>
      </c>
      <c r="H42" s="23" t="s">
        <v>28</v>
      </c>
      <c r="I42" s="23" t="s">
        <v>29</v>
      </c>
      <c r="J42" s="23" t="s">
        <v>30</v>
      </c>
      <c r="K42" s="23" t="s">
        <v>31</v>
      </c>
      <c r="L42" s="23" t="s">
        <v>83</v>
      </c>
      <c r="M42" s="23" t="s">
        <v>85</v>
      </c>
      <c r="N42" s="23" t="s">
        <v>86</v>
      </c>
      <c r="O42" s="23" t="s">
        <v>87</v>
      </c>
      <c r="P42" s="23" t="s">
        <v>88</v>
      </c>
      <c r="Q42" s="23" t="s">
        <v>89</v>
      </c>
      <c r="R42" s="23" t="s">
        <v>97</v>
      </c>
      <c r="S42" s="23" t="str">
        <f>S$6</f>
        <v>Q2 22</v>
      </c>
      <c r="T42" s="23" t="str">
        <f t="shared" ref="T42:V42" si="2">T$6</f>
        <v>Q3 22</v>
      </c>
      <c r="U42" s="23" t="str">
        <f t="shared" si="2"/>
        <v>Q4 22</v>
      </c>
      <c r="V42" s="23" t="str">
        <f t="shared" si="2"/>
        <v>Q1 23</v>
      </c>
    </row>
    <row r="43" spans="1:2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</row>
    <row r="44" spans="1:22">
      <c r="A44" s="24" t="s">
        <v>68</v>
      </c>
      <c r="B44" s="25">
        <f>B34+B24</f>
        <v>559.09999999999991</v>
      </c>
      <c r="C44" s="25">
        <f t="shared" ref="C44:Q44" si="3">C34+C24</f>
        <v>610.29999999999995</v>
      </c>
      <c r="D44" s="25">
        <f t="shared" si="3"/>
        <v>659.5</v>
      </c>
      <c r="E44" s="25">
        <f t="shared" si="3"/>
        <v>653.1</v>
      </c>
      <c r="F44" s="25">
        <f t="shared" si="3"/>
        <v>575.1</v>
      </c>
      <c r="G44" s="25">
        <f t="shared" si="3"/>
        <v>514.5</v>
      </c>
      <c r="H44" s="25">
        <f t="shared" si="3"/>
        <v>471.70000000000005</v>
      </c>
      <c r="I44" s="25">
        <f t="shared" si="3"/>
        <v>446.7</v>
      </c>
      <c r="J44" s="25">
        <f t="shared" si="3"/>
        <v>478.3</v>
      </c>
      <c r="K44" s="25">
        <f t="shared" si="3"/>
        <v>479.6</v>
      </c>
      <c r="L44" s="25">
        <f t="shared" si="3"/>
        <v>553.79999999999995</v>
      </c>
      <c r="M44" s="25">
        <f t="shared" si="3"/>
        <v>567.1</v>
      </c>
      <c r="N44" s="25">
        <f t="shared" si="3"/>
        <v>478.79999999999995</v>
      </c>
      <c r="O44" s="25">
        <f t="shared" si="3"/>
        <v>542.5</v>
      </c>
      <c r="P44" s="25">
        <f t="shared" si="3"/>
        <v>537.79999999999995</v>
      </c>
      <c r="Q44" s="25">
        <f t="shared" si="3"/>
        <v>515.5</v>
      </c>
      <c r="R44" s="25">
        <f>R34+R24</f>
        <v>53.099999999999994</v>
      </c>
      <c r="S44" s="25">
        <f>S34+S24</f>
        <v>50.3</v>
      </c>
      <c r="T44" s="25">
        <f t="shared" ref="T44:V44" si="4">T34+T24</f>
        <v>51.7</v>
      </c>
      <c r="U44" s="25">
        <f t="shared" si="4"/>
        <v>50.900000000000006</v>
      </c>
      <c r="V44" s="25" t="e">
        <f t="shared" si="4"/>
        <v>#REF!</v>
      </c>
    </row>
    <row r="45" spans="1:22">
      <c r="A45" s="24" t="s">
        <v>66</v>
      </c>
      <c r="B45" s="25">
        <f t="shared" ref="B45:Q48" si="5">B35+B25</f>
        <v>379</v>
      </c>
      <c r="C45" s="25">
        <f t="shared" si="5"/>
        <v>429</v>
      </c>
      <c r="D45" s="25">
        <f t="shared" si="5"/>
        <v>436.1</v>
      </c>
      <c r="E45" s="25">
        <f t="shared" si="5"/>
        <v>447.9</v>
      </c>
      <c r="F45" s="25">
        <f t="shared" si="5"/>
        <v>428.5</v>
      </c>
      <c r="G45" s="25">
        <f t="shared" si="5"/>
        <v>387.59999999999997</v>
      </c>
      <c r="H45" s="25">
        <f t="shared" si="5"/>
        <v>392.4</v>
      </c>
      <c r="I45" s="25">
        <f t="shared" si="5"/>
        <v>386.8</v>
      </c>
      <c r="J45" s="25">
        <f t="shared" si="5"/>
        <v>405.6</v>
      </c>
      <c r="K45" s="25">
        <f t="shared" si="5"/>
        <v>549.4</v>
      </c>
      <c r="L45" s="25">
        <f t="shared" si="5"/>
        <v>485.1</v>
      </c>
      <c r="M45" s="25">
        <f t="shared" si="5"/>
        <v>461</v>
      </c>
      <c r="N45" s="25">
        <f t="shared" si="5"/>
        <v>381.6</v>
      </c>
      <c r="O45" s="25">
        <f t="shared" si="5"/>
        <v>401</v>
      </c>
      <c r="P45" s="25">
        <f t="shared" si="5"/>
        <v>350.7</v>
      </c>
      <c r="Q45" s="25">
        <f t="shared" si="5"/>
        <v>199.6</v>
      </c>
      <c r="R45" s="25">
        <f t="shared" ref="R45:V45" si="6">R35+R25</f>
        <v>22</v>
      </c>
      <c r="S45" s="25">
        <f t="shared" si="6"/>
        <v>24.7</v>
      </c>
      <c r="T45" s="25">
        <f t="shared" si="6"/>
        <v>25.599999999999998</v>
      </c>
      <c r="U45" s="25">
        <f t="shared" si="6"/>
        <v>26.9</v>
      </c>
      <c r="V45" s="25" t="e">
        <f t="shared" si="6"/>
        <v>#REF!</v>
      </c>
    </row>
    <row r="46" spans="1:22">
      <c r="A46" s="24" t="s">
        <v>84</v>
      </c>
      <c r="B46" s="25">
        <f t="shared" si="5"/>
        <v>211.2</v>
      </c>
      <c r="C46" s="25">
        <f t="shared" si="5"/>
        <v>210.2</v>
      </c>
      <c r="D46" s="25">
        <f t="shared" si="5"/>
        <v>237.2</v>
      </c>
      <c r="E46" s="25">
        <f t="shared" si="5"/>
        <v>261.20000000000005</v>
      </c>
      <c r="F46" s="25">
        <f t="shared" si="5"/>
        <v>239</v>
      </c>
      <c r="G46" s="25">
        <f t="shared" si="5"/>
        <v>276.20000000000005</v>
      </c>
      <c r="H46" s="25">
        <f t="shared" si="5"/>
        <v>312.10000000000002</v>
      </c>
      <c r="I46" s="25">
        <f t="shared" si="5"/>
        <v>362</v>
      </c>
      <c r="J46" s="25">
        <f t="shared" si="5"/>
        <v>413.8</v>
      </c>
      <c r="K46" s="25">
        <f t="shared" si="5"/>
        <v>351.40000000000003</v>
      </c>
      <c r="L46" s="25">
        <f t="shared" si="5"/>
        <v>438</v>
      </c>
      <c r="M46" s="25">
        <f t="shared" si="5"/>
        <v>501</v>
      </c>
      <c r="N46" s="25">
        <f t="shared" si="5"/>
        <v>532.20000000000005</v>
      </c>
      <c r="O46" s="25">
        <f t="shared" si="5"/>
        <v>494.8</v>
      </c>
      <c r="P46" s="25">
        <f t="shared" si="5"/>
        <v>533.79999999999995</v>
      </c>
      <c r="Q46" s="25">
        <f t="shared" si="5"/>
        <v>556.9</v>
      </c>
      <c r="R46" s="25">
        <f t="shared" ref="R46:V46" si="7">R36+R26</f>
        <v>52.3</v>
      </c>
      <c r="S46" s="25">
        <f t="shared" si="7"/>
        <v>60.099999999999994</v>
      </c>
      <c r="T46" s="25">
        <f t="shared" si="7"/>
        <v>83.9</v>
      </c>
      <c r="U46" s="25">
        <f t="shared" si="7"/>
        <v>101.7</v>
      </c>
      <c r="V46" s="25" t="e">
        <f t="shared" si="7"/>
        <v>#VALUE!</v>
      </c>
    </row>
    <row r="47" spans="1:22">
      <c r="A47" s="24" t="s">
        <v>76</v>
      </c>
      <c r="B47" s="25">
        <f t="shared" si="5"/>
        <v>37</v>
      </c>
      <c r="C47" s="25">
        <f t="shared" si="5"/>
        <v>67.3</v>
      </c>
      <c r="D47" s="25">
        <f t="shared" si="5"/>
        <v>72.400000000000006</v>
      </c>
      <c r="E47" s="25">
        <f t="shared" si="5"/>
        <v>51</v>
      </c>
      <c r="F47" s="25">
        <f t="shared" si="5"/>
        <v>68</v>
      </c>
      <c r="G47" s="25">
        <f t="shared" si="5"/>
        <v>80.5</v>
      </c>
      <c r="H47" s="25">
        <f t="shared" si="5"/>
        <v>80.599999999999994</v>
      </c>
      <c r="I47" s="25">
        <f t="shared" si="5"/>
        <v>80.2</v>
      </c>
      <c r="J47" s="25">
        <f t="shared" si="5"/>
        <v>101.3</v>
      </c>
      <c r="K47" s="25">
        <f t="shared" si="5"/>
        <v>132.30000000000001</v>
      </c>
      <c r="L47" s="25">
        <f t="shared" si="5"/>
        <v>182.2</v>
      </c>
      <c r="M47" s="25">
        <f t="shared" si="5"/>
        <v>213.6</v>
      </c>
      <c r="N47" s="25">
        <f t="shared" si="5"/>
        <v>178.8</v>
      </c>
      <c r="O47" s="25">
        <f t="shared" si="5"/>
        <v>293.89999999999998</v>
      </c>
      <c r="P47" s="25">
        <f t="shared" si="5"/>
        <v>289</v>
      </c>
      <c r="Q47" s="25">
        <f t="shared" si="5"/>
        <v>299.8</v>
      </c>
      <c r="R47" s="25">
        <f t="shared" ref="R47:V47" si="8">R37+R27</f>
        <v>40</v>
      </c>
      <c r="S47" s="25">
        <f t="shared" si="8"/>
        <v>48.8</v>
      </c>
      <c r="T47" s="25">
        <f t="shared" si="8"/>
        <v>55.7</v>
      </c>
      <c r="U47" s="25">
        <f t="shared" si="8"/>
        <v>55.1</v>
      </c>
      <c r="V47" s="25" t="e">
        <f t="shared" si="8"/>
        <v>#VALUE!</v>
      </c>
    </row>
    <row r="48" spans="1:22" ht="17" thickBot="1">
      <c r="A48" s="16" t="s">
        <v>77</v>
      </c>
      <c r="B48" s="26">
        <f t="shared" si="5"/>
        <v>1186.3</v>
      </c>
      <c r="C48" s="26">
        <f t="shared" si="5"/>
        <v>1316.8</v>
      </c>
      <c r="D48" s="26">
        <f t="shared" si="5"/>
        <v>1405.1999999999998</v>
      </c>
      <c r="E48" s="26">
        <f t="shared" si="5"/>
        <v>1413.1999999999998</v>
      </c>
      <c r="F48" s="26">
        <f t="shared" si="5"/>
        <v>1310.5999999999999</v>
      </c>
      <c r="G48" s="26">
        <f t="shared" si="5"/>
        <v>1258.8</v>
      </c>
      <c r="H48" s="26">
        <f t="shared" si="5"/>
        <v>1256.8000000000002</v>
      </c>
      <c r="I48" s="26">
        <f t="shared" si="5"/>
        <v>1275.7</v>
      </c>
      <c r="J48" s="26">
        <f t="shared" si="5"/>
        <v>1399.1</v>
      </c>
      <c r="K48" s="26">
        <f t="shared" si="5"/>
        <v>1512.8</v>
      </c>
      <c r="L48" s="26">
        <f t="shared" si="5"/>
        <v>1659.1</v>
      </c>
      <c r="M48" s="26">
        <f t="shared" si="5"/>
        <v>1742.7</v>
      </c>
      <c r="N48" s="26">
        <f t="shared" si="5"/>
        <v>1571.4</v>
      </c>
      <c r="O48" s="26">
        <f t="shared" si="5"/>
        <v>1732.1999999999998</v>
      </c>
      <c r="P48" s="26">
        <f t="shared" si="5"/>
        <v>1710.8</v>
      </c>
      <c r="Q48" s="26">
        <f t="shared" si="5"/>
        <v>1571.8</v>
      </c>
      <c r="R48" s="26">
        <f t="shared" ref="R48:V48" si="9">R38+R28</f>
        <v>167.4</v>
      </c>
      <c r="S48" s="26">
        <f t="shared" si="9"/>
        <v>183.9</v>
      </c>
      <c r="T48" s="26">
        <f t="shared" si="9"/>
        <v>216.89999999999998</v>
      </c>
      <c r="U48" s="26">
        <f t="shared" si="9"/>
        <v>234.6</v>
      </c>
      <c r="V48" s="26" t="e">
        <f t="shared" si="9"/>
        <v>#VALUE!</v>
      </c>
    </row>
    <row r="58" spans="1:22">
      <c r="A58" t="s">
        <v>100</v>
      </c>
      <c r="B58" s="14">
        <f t="shared" ref="B58:P58" si="10">B59*B60</f>
        <v>108.40913999999999</v>
      </c>
      <c r="C58" s="14">
        <f t="shared" si="10"/>
        <v>118.14309</v>
      </c>
      <c r="D58" s="14">
        <f t="shared" si="10"/>
        <v>125.83033999999998</v>
      </c>
      <c r="E58" s="14">
        <f t="shared" si="10"/>
        <v>128.33294000000001</v>
      </c>
      <c r="F58" s="14">
        <f t="shared" si="10"/>
        <v>113.4345</v>
      </c>
      <c r="G58" s="14">
        <f t="shared" si="10"/>
        <v>106.86577999999999</v>
      </c>
      <c r="H58" s="14">
        <f t="shared" si="10"/>
        <v>106.16219</v>
      </c>
      <c r="I58" s="14">
        <f t="shared" si="10"/>
        <v>107.2728</v>
      </c>
      <c r="J58" s="14">
        <f t="shared" si="10"/>
        <v>118.62048000000001</v>
      </c>
      <c r="K58" s="14">
        <f t="shared" si="10"/>
        <v>127.45824</v>
      </c>
      <c r="L58" s="14">
        <f t="shared" si="10"/>
        <v>135.4752</v>
      </c>
      <c r="M58" s="14">
        <f t="shared" si="10"/>
        <v>139.57919999999999</v>
      </c>
      <c r="N58" s="14">
        <f t="shared" si="10"/>
        <v>128.65146000000001</v>
      </c>
      <c r="O58" s="14">
        <f t="shared" si="10"/>
        <v>135.04391999999999</v>
      </c>
      <c r="P58" s="14">
        <f t="shared" si="10"/>
        <v>131.53854000000001</v>
      </c>
      <c r="Q58" s="14">
        <f>Q59*Q60</f>
        <v>116.46956999999999</v>
      </c>
      <c r="R58" s="14">
        <f>R44+R45+R46*0.85</f>
        <v>119.55499999999999</v>
      </c>
      <c r="S58" s="14">
        <f>S44+S45+S46*0.85</f>
        <v>126.08499999999999</v>
      </c>
      <c r="T58" s="14">
        <f t="shared" ref="T58:V58" si="11">T44+T45+T46*0.85</f>
        <v>148.61500000000001</v>
      </c>
      <c r="U58" s="14">
        <f t="shared" si="11"/>
        <v>164.245</v>
      </c>
      <c r="V58" s="14" t="e">
        <f t="shared" si="11"/>
        <v>#REF!</v>
      </c>
    </row>
    <row r="59" spans="1:22">
      <c r="A59" t="s">
        <v>102</v>
      </c>
      <c r="B59" s="14">
        <f t="shared" ref="B59:P59" si="12">B44+B45+B46*0.85</f>
        <v>1117.6199999999999</v>
      </c>
      <c r="C59" s="14">
        <f t="shared" si="12"/>
        <v>1217.97</v>
      </c>
      <c r="D59" s="14">
        <f t="shared" si="12"/>
        <v>1297.2199999999998</v>
      </c>
      <c r="E59" s="14">
        <f t="shared" si="12"/>
        <v>1323.02</v>
      </c>
      <c r="F59" s="14">
        <f t="shared" si="12"/>
        <v>1206.75</v>
      </c>
      <c r="G59" s="14">
        <f t="shared" si="12"/>
        <v>1136.8699999999999</v>
      </c>
      <c r="H59" s="14">
        <f t="shared" si="12"/>
        <v>1129.385</v>
      </c>
      <c r="I59" s="14">
        <f t="shared" si="12"/>
        <v>1141.2</v>
      </c>
      <c r="J59" s="14">
        <f t="shared" si="12"/>
        <v>1235.6300000000001</v>
      </c>
      <c r="K59" s="14">
        <f t="shared" si="12"/>
        <v>1327.69</v>
      </c>
      <c r="L59" s="14">
        <f t="shared" si="12"/>
        <v>1411.2</v>
      </c>
      <c r="M59" s="14">
        <f t="shared" si="12"/>
        <v>1453.9499999999998</v>
      </c>
      <c r="N59" s="14">
        <f t="shared" si="12"/>
        <v>1312.77</v>
      </c>
      <c r="O59" s="14">
        <f t="shared" si="12"/>
        <v>1364.08</v>
      </c>
      <c r="P59" s="14">
        <f t="shared" si="12"/>
        <v>1342.23</v>
      </c>
      <c r="Q59" s="14">
        <f>Q44+Q45+Q46*0.85</f>
        <v>1188.4649999999999</v>
      </c>
    </row>
    <row r="60" spans="1:22">
      <c r="A60" t="s">
        <v>101</v>
      </c>
      <c r="B60">
        <v>9.7000000000000003E-2</v>
      </c>
      <c r="C60">
        <v>9.7000000000000003E-2</v>
      </c>
      <c r="D60">
        <v>9.7000000000000003E-2</v>
      </c>
      <c r="E60">
        <v>9.7000000000000003E-2</v>
      </c>
      <c r="F60">
        <v>9.4E-2</v>
      </c>
      <c r="G60">
        <v>9.4E-2</v>
      </c>
      <c r="H60">
        <v>9.4E-2</v>
      </c>
      <c r="I60">
        <v>9.4E-2</v>
      </c>
      <c r="J60">
        <v>9.6000000000000002E-2</v>
      </c>
      <c r="K60">
        <v>9.6000000000000002E-2</v>
      </c>
      <c r="L60">
        <v>9.6000000000000002E-2</v>
      </c>
      <c r="M60">
        <v>9.6000000000000002E-2</v>
      </c>
      <c r="N60">
        <v>9.8000000000000004E-2</v>
      </c>
      <c r="O60">
        <v>9.9000000000000005E-2</v>
      </c>
      <c r="P60">
        <v>9.8000000000000004E-2</v>
      </c>
      <c r="Q60">
        <v>9.8000000000000004E-2</v>
      </c>
      <c r="R60">
        <v>9.6000000000000002E-2</v>
      </c>
      <c r="S60">
        <v>9.4E-2</v>
      </c>
    </row>
    <row r="62" spans="1:22">
      <c r="N62" s="30">
        <f>'Revenue Split'!AB32+'Revenue Split'!AB33+'Revenue Split'!AB35*0.85</f>
        <v>132.79000000000002</v>
      </c>
      <c r="O62" s="30">
        <f>'Revenue Split'!AC32+'Revenue Split'!AC33+'Revenue Split'!AC35*0.85</f>
        <v>137.17499999999998</v>
      </c>
      <c r="P62" s="30">
        <f>'Revenue Split'!AD32+'Revenue Split'!AD33+'Revenue Split'!AD35*0.85</f>
        <v>134.12</v>
      </c>
      <c r="Q62" s="30">
        <f>'Revenue Split'!AE32+'Revenue Split'!AE33+'Revenue Split'!AE35*0.85</f>
        <v>119.815</v>
      </c>
      <c r="R62" s="30">
        <f>'Revenue Split'!AF32+'Revenue Split'!AF33+'Revenue Split'!AF35*0.85</f>
        <v>121.69</v>
      </c>
      <c r="S62" s="30">
        <f>'Revenue Split'!AG32+'Revenue Split'!AG33+'Revenue Split'!AG35*0.85</f>
        <v>128.36000000000001</v>
      </c>
    </row>
  </sheetData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Financial Model</vt:lpstr>
      <vt:lpstr>Revenue Split</vt:lpstr>
      <vt:lpstr>KPI's</vt:lpstr>
      <vt:lpstr>Output LC</vt:lpstr>
      <vt:lpstr>Output €</vt:lpstr>
      <vt:lpstr>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Hayden Bee</cp:lastModifiedBy>
  <dcterms:created xsi:type="dcterms:W3CDTF">2020-08-17T21:54:38Z</dcterms:created>
  <dcterms:modified xsi:type="dcterms:W3CDTF">2025-05-14T09:36:38Z</dcterms:modified>
</cp:coreProperties>
</file>